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Y:\1. PRORAČUNSKO\8. RKPFI APLIKACIJA\"/>
    </mc:Choice>
  </mc:AlternateContent>
  <bookViews>
    <workbookView xWindow="-120" yWindow="-120" windowWidth="29040" windowHeight="1599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<sst xmlns="http://schemas.openxmlformats.org/spreadsheetml/2006/main" count="3656" uniqueCount="3656">
  <si>
    <t>Obveznik:</t>
  </si>
  <si>
    <t>19351 - Industrijsko-obrtnička škola Sisak</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</si>
  <si>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</si>
  <si>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</si>
  <si>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</si>
  <si>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</si>
  <si>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</si>
  <si>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</si>
  <si>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</si>
  <si>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</si>
  <si>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</si>
  <si>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</si>
  <si>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</si>
  <si>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</si>
  <si>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</si>
  <si>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</si>
  <si>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</si>
  <si>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</si>
  <si>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</si>
  <si>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</si>
  <si>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</si>
  <si>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</si>
  <si>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</si>
  <si>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</si>
  <si>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</si>
  <si>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</si>
  <si>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</si>
  <si>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</si>
  <si>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</si>
  <si>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</si>
  <si>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</si>
  <si>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</si>
  <si>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</si>
  <si>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</si>
  <si>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</si>
  <si>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</si>
  <si>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</si>
  <si>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</si>
  <si>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</si>
  <si>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</si>
  <si>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</si>
  <si>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</si>
  <si>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</si>
  <si>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</si>
  <si>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</si>
  <si>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</si>
  <si>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</si>
  <si>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</si>
  <si>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</si>
  <si>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</si>
  <si>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</si>
  <si>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</si>
  <si>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</si>
  <si>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</si>
  <si>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</si>
  <si>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</si>
  <si>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</si>
  <si>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</si>
  <si>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</si>
  <si>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</si>
  <si>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</si>
  <si>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</si>
  <si>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</si>
  <si>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</si>
  <si>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</si>
  <si>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</si>
  <si>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</si>
  <si>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</si>
  <si>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</si>
  <si>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</si>
  <si>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</si>
  <si>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</si>
  <si>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</si>
  <si>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</si>
  <si>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</si>
  <si>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</si>
  <si>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</si>
  <si>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</si>
  <si>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</si>
  <si>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</si>
  <si>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</si>
  <si>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</si>
  <si>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</si>
  <si>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</si>
  <si>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</si>
  <si>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</si>
  <si>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</si>
  <si>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</si>
  <si>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</si>
  <si>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</si>
  <si>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</si>
  <si>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</si>
  <si>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</si>
  <si>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</si>
  <si>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</si>
  <si>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</si>
  <si>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</si>
  <si>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</si>
  <si>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</si>
  <si>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</si>
  <si>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</si>
  <si>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</si>
  <si>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</si>
  <si>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</si>
  <si>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</si>
  <si>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</si>
  <si>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</si>
  <si>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</si>
  <si>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</si>
  <si>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</si>
  <si>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</si>
  <si>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</si>
  <si>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</si>
  <si>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</si>
  <si>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</si>
  <si>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</si>
  <si>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</si>
  <si>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</si>
  <si>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</si>
  <si>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</si>
  <si>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</si>
  <si>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</si>
  <si>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</si>
  <si>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</si>
  <si>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</si>
  <si>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</si>
  <si>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</si>
  <si>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</si>
  <si>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</si>
  <si>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</si>
  <si>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</si>
  <si>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</si>
  <si>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</si>
  <si>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</si>
  <si>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</si>
  <si>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</si>
  <si>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</si>
  <si>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</si>
  <si>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</si>
  <si>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</si>
  <si>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</si>
  <si>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</si>
  <si>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</si>
  <si>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</si>
  <si>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</si>
  <si>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</si>
  <si>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</si>
  <si>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</si>
  <si>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</si>
  <si>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</si>
  <si>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</si>
  <si>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</si>
  <si>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</si>
  <si>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</si>
  <si>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</si>
  <si>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</si>
  <si>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</si>
  <si>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</si>
  <si>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</si>
  <si>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</si>
  <si>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</si>
  <si>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</si>
  <si>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</si>
  <si>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</si>
  <si>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</si>
  <si>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</si>
  <si>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</si>
  <si>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</si>
  <si>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</si>
  <si>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</si>
  <si>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</si>
  <si>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</si>
  <si>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</si>
  <si>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</si>
  <si>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</si>
  <si>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</si>
  <si>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</si>
  <si>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</si>
  <si>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</si>
  <si>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</si>
  <si>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</si>
  <si>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</si>
  <si>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</si>
  <si>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</si>
  <si>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</si>
  <si>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</si>
  <si>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</si>
  <si>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</si>
  <si>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</si>
  <si>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</si>
  <si>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</si>
  <si>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</si>
  <si>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</si>
  <si>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</si>
  <si>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</si>
  <si>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</si>
  <si>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</si>
  <si>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</si>
  <si>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</si>
  <si>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</si>
  <si>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</si>
  <si>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</si>
  <si>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</si>
  <si>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</si>
  <si>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</si>
  <si>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</si>
  <si>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</si>
  <si>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</si>
  <si>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</si>
  <si>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</si>
  <si>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</si>
  <si>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</si>
  <si>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</si>
  <si>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</si>
  <si>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</si>
  <si>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</si>
  <si>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</si>
  <si>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</si>
  <si>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</si>
  <si>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</si>
  <si>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</si>
  <si>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</si>
  <si>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</si>
  <si>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</si>
  <si>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</si>
  <si>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</si>
  <si>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</si>
  <si>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</si>
  <si>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</si>
  <si>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</si>
  <si>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</si>
  <si>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</si>
  <si>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</si>
  <si>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</si>
  <si>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</si>
  <si>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</si>
  <si>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</si>
  <si>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</si>
  <si>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</si>
  <si>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</si>
  <si>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</si>
  <si>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</si>
  <si>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</si>
  <si>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</si>
  <si>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</si>
  <si>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</si>
  <si>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</si>
  <si>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</si>
  <si>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</si>
  <si>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</si>
  <si>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</si>
  <si>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</si>
  <si>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</si>
  <si>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</si>
  <si>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</si>
  <si>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</si>
  <si>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</si>
  <si>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</si>
  <si>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</si>
  <si>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</si>
  <si>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</si>
  <si>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</si>
  <si>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</si>
  <si>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</si>
  <si>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</si>
  <si>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</si>
  <si>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</si>
  <si>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</si>
  <si>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</si>
  <si>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</si>
  <si>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</si>
  <si>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</si>
  <si>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</si>
  <si>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</si>
  <si>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</si>
  <si>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</si>
  <si>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</si>
  <si>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</si>
  <si>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</si>
  <si>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</si>
  <si>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</si>
  <si>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</si>
  <si>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</si>
  <si>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</si>
  <si>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</si>
  <si>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</si>
  <si>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</si>
  <si>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</si>
  <si>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</si>
  <si>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</si>
  <si>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</si>
  <si>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</si>
  <si>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</si>
  <si>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</si>
  <si>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</si>
  <si>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</si>
  <si>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</si>
  <si>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</si>
  <si>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</si>
  <si>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</si>
  <si>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</si>
  <si>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</si>
  <si>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</si>
  <si>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</si>
  <si>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</si>
  <si>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</si>
  <si>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</si>
  <si>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</si>
  <si>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</si>
  <si>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</si>
  <si>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</si>
  <si>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</si>
  <si>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</si>
  <si>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</si>
  <si>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</si>
  <si>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</si>
  <si>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</si>
  <si>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</si>
  <si>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</si>
  <si>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</si>
  <si>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</si>
  <si>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</si>
  <si>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</si>
  <si>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</si>
  <si>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</si>
  <si>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</si>
  <si>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</si>
  <si>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</si>
  <si>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</si>
  <si>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</si>
  <si>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</si>
  <si>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</si>
  <si>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</si>
  <si>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</si>
  <si>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</si>
  <si>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</si>
  <si>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</si>
  <si>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</si>
  <si>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</si>
  <si>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</si>
  <si>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</si>
  <si>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</si>
  <si>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</si>
  <si>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</si>
  <si>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</si>
  <si>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</si>
  <si>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</si>
  <si>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</si>
  <si>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</si>
  <si>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</si>
  <si>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</si>
  <si>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</si>
  <si>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</si>
  <si>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</si>
  <si>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</si>
  <si>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</si>
  <si>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</si>
  <si>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</si>
  <si>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</si>
  <si>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</si>
  <si>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</si>
  <si>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</si>
  <si>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</si>
  <si>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</si>
  <si>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</si>
  <si>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</si>
  <si>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</si>
  <si>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</si>
  <si>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</si>
  <si>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</si>
  <si>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</si>
  <si>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</si>
  <si>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</si>
  <si>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</si>
  <si>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</si>
  <si>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</si>
  <si>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</si>
  <si>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</si>
  <si>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</si>
  <si>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</si>
  <si>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</si>
  <si>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</si>
  <si>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</si>
  <si>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</si>
  <si>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</si>
  <si>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</si>
  <si>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</si>
  <si>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</si>
  <si>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</si>
  <si>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</si>
  <si>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</si>
  <si>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</si>
  <si>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</si>
  <si>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</si>
  <si>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</si>
  <si>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</si>
  <si>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</si>
  <si>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</si>
  <si>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</si>
  <si>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</si>
  <si>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</si>
  <si>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</si>
  <si>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</si>
  <si>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</si>
  <si>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</si>
  <si>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</si>
  <si>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</si>
  <si>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</si>
  <si>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</si>
  <si>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</si>
  <si>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</si>
  <si>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</si>
  <si>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</si>
  <si>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</si>
  <si>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</si>
  <si>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</si>
  <si>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</si>
  <si>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</si>
  <si>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</si>
  <si>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</si>
  <si>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</si>
  <si>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</si>
  <si>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</si>
  <si>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</si>
  <si>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</si>
  <si>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</si>
  <si>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</si>
  <si>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</si>
  <si>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</si>
  <si>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</si>
  <si>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</si>
  <si>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</si>
  <si>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</si>
  <si>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</si>
  <si>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</si>
  <si>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</si>
  <si>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</si>
  <si>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</si>
  <si>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</si>
  <si>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</si>
  <si>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</si>
  <si>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</si>
  <si>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</si>
  <si>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</si>
  <si>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</si>
  <si>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</si>
  <si>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</si>
  <si>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</si>
  <si>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</si>
  <si>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</si>
  <si>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</si>
  <si>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</si>
  <si>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</si>
  <si>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</si>
  <si>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</si>
  <si>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</si>
  <si>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</si>
  <si>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</si>
  <si>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</si>
  <si>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</si>
  <si>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</si>
  <si>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</si>
  <si>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</si>
  <si>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</si>
  <si>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</si>
  <si>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</si>
  <si>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</si>
  <si>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</si>
  <si>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</si>
  <si>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</si>
  <si>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</si>
  <si>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</si>
  <si>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</si>
  <si>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</si>
  <si>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</si>
  <si>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</si>
  <si>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</si>
  <si>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</si>
  <si>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</si>
  <si>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</si>
  <si>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</si>
  <si>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</si>
  <si>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</si>
  <si>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</si>
  <si>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</si>
  <si>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</si>
  <si>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</si>
  <si>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</si>
  <si>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</si>
  <si>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</si>
  <si>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</si>
  <si>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</si>
  <si>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</si>
  <si>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</si>
  <si>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</si>
  <si>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</si>
  <si>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</si>
  <si>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</si>
  <si>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</si>
  <si>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</si>
  <si>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</si>
  <si>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</si>
  <si>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</si>
  <si>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</si>
  <si>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</si>
  <si>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</si>
  <si>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</si>
  <si>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</si>
  <si>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</si>
  <si>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</si>
  <si>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</si>
  <si>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</si>
  <si>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</si>
  <si>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</si>
  <si>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</si>
  <si>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</si>
  <si>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</si>
  <si>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</si>
  <si>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</si>
  <si>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</si>
  <si>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</si>
  <si>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</si>
  <si>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</si>
  <si>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</si>
  <si>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</si>
  <si>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</si>
  <si>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</si>
  <si>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</si>
  <si>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</si>
  <si>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</si>
  <si>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</si>
  <si>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</si>
  <si>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</si>
  <si>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</si>
  <si>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</si>
  <si>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</si>
  <si>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</si>
  <si>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</si>
  <si>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</si>
  <si>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</si>
  <si>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</si>
  <si>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</si>
  <si>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</si>
  <si>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</si>
  <si>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</si>
  <si>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</si>
  <si>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</si>
  <si>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</si>
  <si>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</si>
  <si>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</si>
  <si>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</si>
  <si>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</si>
  <si>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</si>
  <si>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</si>
  <si>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</si>
  <si>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</si>
  <si>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</si>
  <si>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</si>
  <si>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</si>
  <si>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</si>
  <si>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</si>
  <si>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</si>
  <si>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</si>
  <si>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</si>
  <si>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</si>
  <si>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</si>
  <si>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</si>
  <si>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</si>
  <si>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</si>
  <si>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</si>
  <si>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</si>
  <si>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</si>
  <si>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</si>
  <si>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</si>
  <si>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</si>
  <si>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</si>
  <si>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</si>
  <si>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</si>
  <si>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</si>
  <si>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</si>
  <si>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</si>
  <si>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</si>
  <si>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</si>
  <si>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</si>
  <si>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</si>
  <si>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</si>
  <si>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</si>
  <si>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</si>
  <si>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</si>
  <si>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</si>
  <si>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</si>
  <si>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</si>
  <si>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</si>
  <si>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</si>
  <si>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</si>
  <si>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</si>
  <si>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</si>
  <si>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</si>
  <si>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</si>
  <si>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</si>
  <si>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</si>
  <si>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</si>
  <si>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</si>
  <si>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</si>
  <si>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</si>
  <si>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</si>
  <si>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</si>
  <si>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</si>
  <si>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</si>
  <si>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</si>
  <si>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</si>
  <si>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</si>
  <si>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</si>
  <si>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</si>
  <si>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</si>
  <si>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</si>
  <si>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</si>
  <si>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</si>
  <si>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</si>
  <si>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</si>
  <si>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</si>
  <si>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</si>
  <si>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</si>
  <si>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</si>
  <si>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</si>
  <si>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</si>
  <si>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</si>
  <si>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</si>
  <si>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</si>
  <si>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</si>
  <si>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</si>
  <si>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</si>
  <si>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</si>
  <si>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</si>
  <si>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</si>
  <si>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</si>
  <si>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</si>
  <si>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</si>
  <si>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</si>
  <si>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</si>
  <si>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</si>
  <si>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</si>
  <si>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</si>
  <si>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</si>
  <si>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</si>
  <si>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</si>
  <si>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</si>
  <si>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</si>
  <si>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</si>
  <si>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</si>
  <si>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</si>
  <si>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</si>
  <si>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</si>
  <si>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</si>
  <si>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</si>
  <si>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</si>
  <si>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</si>
  <si>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</si>
  <si>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</si>
  <si>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</si>
  <si>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</si>
  <si>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</si>
  <si>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</si>
  <si>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</si>
  <si>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</si>
  <si>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</si>
  <si>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</si>
  <si>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</si>
  <si>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</si>
  <si>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</si>
  <si>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</si>
  <si>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</si>
  <si>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</si>
  <si>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</si>
  <si>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</si>
  <si>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</si>
  <si>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</si>
  <si>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</si>
  <si>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</si>
  <si>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</si>
  <si>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</si>
  <si>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</si>
  <si>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</si>
  <si>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</si>
  <si>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</si>
  <si>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</si>
  <si>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</si>
  <si>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</si>
  <si>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</si>
  <si>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</si>
  <si>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</si>
  <si>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</si>
  <si>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</si>
  <si>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</si>
  <si>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</si>
  <si>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</si>
  <si>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</si>
  <si>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</si>
  <si>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</si>
  <si>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</si>
  <si>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</si>
  <si>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</si>
  <si>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</si>
  <si>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</si>
  <si>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</si>
  <si>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</si>
  <si>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</si>
  <si>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</si>
  <si>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</si>
  <si>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</si>
  <si>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</si>
  <si>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</si>
  <si>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</si>
  <si>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</si>
  <si>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</si>
  <si>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</si>
  <si>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</si>
  <si>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</si>
  <si>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</si>
  <si>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</si>
  <si>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</si>
  <si>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</si>
  <si>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</si>
  <si>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</si>
  <si>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</si>
  <si>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</si>
  <si>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</si>
  <si>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</si>
  <si>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</si>
  <si>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</si>
  <si>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</si>
  <si>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</si>
  <si>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</si>
  <si>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</si>
  <si>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</si>
  <si>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</si>
  <si>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</si>
  <si>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</si>
  <si>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</si>
  <si>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</si>
  <si>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</si>
  <si>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</si>
  <si>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</si>
  <si>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</si>
  <si>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</si>
  <si>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</si>
  <si>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</si>
  <si>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</si>
  <si>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</si>
  <si>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</si>
  <si>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</si>
  <si>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</si>
  <si>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</si>
  <si>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</si>
  <si>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</si>
  <si>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</si>
  <si>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</si>
  <si>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</si>
  <si>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</si>
  <si>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</si>
  <si>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</si>
  <si>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</si>
  <si>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</si>
  <si>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</si>
  <si>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</si>
  <si>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</si>
  <si>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</si>
  <si>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</si>
  <si>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</si>
  <si>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</si>
  <si>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</si>
  <si>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</si>
  <si>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</si>
  <si>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</si>
  <si>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</si>
  <si>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</si>
  <si>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</si>
  <si>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</si>
  <si>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</si>
  <si>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</si>
  <si>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</si>
  <si>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</si>
  <si>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</si>
  <si>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</si>
  <si>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</si>
  <si>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</si>
  <si>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</si>
  <si>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</si>
  <si>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</si>
  <si>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</si>
  <si>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</si>
  <si>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</si>
  <si>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</si>
  <si>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</si>
  <si>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</si>
  <si>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</si>
  <si>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</si>
  <si>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</si>
  <si>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</si>
  <si>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</si>
  <si>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</si>
  <si>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</si>
  <si>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</si>
  <si>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</si>
  <si>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</si>
  <si>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</si>
  <si>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</si>
  <si>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</si>
  <si>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</si>
  <si>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</si>
  <si>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</si>
  <si>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</si>
  <si>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</si>
  <si>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</si>
  <si>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</si>
  <si>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</si>
  <si>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</si>
  <si>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</si>
  <si>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</si>
  <si>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</si>
  <si>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</si>
  <si>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</si>
  <si>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</si>
  <si>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</si>
  <si>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</si>
  <si>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</si>
  <si>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</si>
  <si>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</si>
  <si>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</si>
  <si>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</si>
  <si>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</si>
  <si>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</si>
  <si>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</si>
  <si>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</si>
  <si>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</si>
  <si>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</si>
  <si>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</si>
  <si>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</si>
  <si>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</si>
  <si>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</si>
  <si>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</si>
  <si>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</si>
  <si>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</si>
  <si>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</si>
  <si>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</si>
  <si>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</si>
  <si>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</si>
  <si>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</si>
  <si>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</si>
  <si>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</si>
  <si>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</si>
  <si>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</si>
  <si>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</si>
  <si>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</si>
  <si>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</si>
  <si>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</si>
  <si>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</si>
  <si>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</si>
  <si>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</si>
  <si>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</si>
  <si>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</si>
  <si>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</si>
  <si>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</si>
  <si>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</si>
  <si>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</si>
  <si>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</si>
  <si>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</si>
  <si>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</si>
  <si>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</si>
  <si>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</si>
  <si>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</si>
  <si>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</si>
  <si>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</si>
  <si>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</si>
  <si>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</si>
  <si>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</si>
  <si>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</si>
  <si>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</si>
  <si>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</si>
  <si>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</si>
  <si>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</si>
  <si>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</si>
  <si>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</si>
  <si>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</si>
  <si>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</si>
  <si>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</si>
  <si>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</si>
  <si>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</si>
  <si>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</si>
  <si>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</si>
  <si>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</si>
  <si>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</si>
  <si>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</si>
  <si>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</si>
  <si>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</si>
  <si>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</si>
  <si>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</si>
  <si>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</si>
  <si>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</si>
  <si>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</si>
  <si>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</si>
  <si>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</si>
  <si>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</si>
  <si>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</si>
  <si>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</si>
  <si>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</si>
  <si>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</si>
  <si>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</si>
  <si>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</si>
  <si>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</si>
  <si>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</si>
  <si>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</si>
  <si>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</si>
  <si>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</si>
  <si>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</si>
  <si>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</si>
  <si>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</si>
  <si>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</si>
  <si>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</si>
  <si>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</si>
  <si>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</si>
  <si>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</si>
  <si>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</si>
  <si>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</si>
  <si>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</si>
  <si>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</si>
  <si>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</si>
  <si>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</si>
  <si>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</si>
  <si>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</si>
  <si>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</si>
  <si>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</si>
  <si>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</si>
  <si>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</si>
  <si>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</si>
  <si>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</si>
  <si>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</si>
  <si>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</si>
  <si>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</si>
  <si>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</si>
  <si>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</si>
  <si>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</si>
  <si>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</si>
  <si>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</si>
  <si>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</si>
  <si>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</si>
  <si>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</si>
  <si>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</si>
  <si>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</si>
  <si>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</si>
  <si>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</si>
  <si>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</si>
  <si>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</si>
  <si>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</si>
  <si>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</si>
  <si>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</si>
  <si>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</si>
  <si>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</si>
  <si>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</si>
  <si>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</si>
  <si>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</si>
  <si>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</si>
  <si>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</si>
  <si>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</si>
  <si>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</si>
  <si>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</si>
  <si>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</si>
  <si>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</si>
  <si>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</si>
  <si>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</si>
  <si>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</si>
  <si>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</si>
  <si>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</si>
  <si>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</si>
  <si>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</si>
  <si>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</si>
  <si>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</si>
  <si>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</si>
  <si>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</si>
  <si>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</si>
  <si>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</si>
  <si>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</si>
  <si>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</si>
  <si>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</si>
  <si>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</si>
  <si>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</si>
  <si>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</si>
  <si>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</si>
  <si>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</si>
  <si>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</si>
  <si>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</si>
  <si>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</si>
  <si>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</si>
  <si>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</si>
  <si>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</si>
  <si>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</si>
  <si>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</si>
  <si>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</si>
  <si>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</si>
  <si>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</si>
  <si>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</si>
  <si>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</si>
  <si>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</si>
  <si>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</si>
  <si>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</si>
  <si>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</si>
  <si>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</si>
  <si>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</si>
  <si>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</si>
  <si>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</si>
  <si>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</si>
  <si>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</si>
  <si>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</si>
  <si>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</si>
  <si>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</si>
  <si>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</si>
  <si>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</si>
  <si>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</si>
  <si>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</si>
  <si>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</si>
  <si>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</si>
  <si>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</si>
  <si>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</si>
  <si>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</si>
  <si>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</si>
  <si>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</si>
  <si>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</si>
  <si>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</si>
  <si>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</si>
  <si>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</si>
  <si>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</si>
  <si>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</si>
  <si>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</si>
  <si>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</si>
  <si>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</si>
  <si>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</si>
  <si>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</si>
  <si>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</si>
  <si>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</si>
  <si>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</si>
  <si>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</si>
  <si>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</si>
  <si>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</si>
  <si>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</si>
  <si>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</si>
  <si>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</si>
  <si>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</si>
  <si>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</si>
  <si>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</si>
  <si>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</si>
  <si>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</si>
  <si>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</si>
  <si>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</si>
  <si>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</si>
  <si>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</si>
  <si>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</si>
  <si>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</si>
  <si>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</si>
  <si>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</si>
  <si>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</si>
  <si>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</si>
  <si>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</si>
  <si>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</si>
  <si>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</si>
  <si>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</si>
  <si>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</si>
  <si>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</si>
  <si>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</si>
  <si>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</si>
  <si>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</si>
  <si>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</si>
  <si>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</si>
  <si>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</si>
  <si>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</si>
  <si>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</si>
  <si>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</si>
  <si>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</si>
  <si>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</si>
  <si>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</si>
  <si>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</si>
  <si>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</si>
  <si>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</si>
  <si>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</si>
  <si>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</si>
  <si>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</si>
  <si>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</si>
  <si>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</si>
  <si>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</si>
  <si>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</si>
  <si>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</si>
  <si>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</si>
  <si>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</si>
  <si>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</si>
  <si>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</si>
  <si>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</si>
  <si>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</si>
  <si>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</si>
  <si>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</si>
  <si>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</si>
  <si>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</si>
  <si>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</si>
  <si>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</si>
  <si>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</si>
  <si>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</si>
  <si>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</si>
  <si>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</si>
  <si>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</si>
  <si>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</si>
  <si>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</si>
  <si>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</si>
  <si>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</si>
  <si>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</si>
  <si>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</si>
  <si>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</si>
  <si>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</si>
  <si>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</si>
  <si>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</si>
  <si>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</si>
  <si>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</si>
  <si>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</si>
  <si>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</si>
  <si>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</si>
  <si>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</si>
  <si>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</si>
  <si>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</si>
  <si>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</si>
  <si>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</si>
  <si>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</si>
  <si>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</si>
  <si>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</si>
  <si>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</si>
  <si>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</si>
  <si>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</si>
  <si>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</si>
  <si>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</si>
  <si>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</si>
  <si>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</si>
  <si>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</si>
  <si>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</si>
  <si>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</si>
  <si>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</si>
  <si>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</si>
  <si>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</si>
  <si>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</si>
  <si>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</si>
  <si>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</si>
  <si>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</si>
  <si>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</si>
  <si>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</si>
  <si>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</si>
  <si>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</si>
  <si>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</si>
  <si>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</si>
  <si>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</si>
  <si>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</si>
  <si>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</si>
  <si>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</si>
  <si>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</si>
  <si>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</si>
  <si>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</si>
  <si>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</si>
  <si>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</si>
  <si>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</si>
  <si>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</si>
  <si>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</si>
  <si>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</si>
  <si>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</si>
  <si>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</si>
  <si>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</si>
  <si>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</si>
  <si>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</si>
  <si>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</si>
  <si>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</si>
  <si>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</si>
  <si>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</si>
  <si>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</si>
  <si>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</si>
  <si>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</si>
  <si>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</si>
  <si>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</si>
  <si>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</si>
  <si>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</si>
  <si>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</si>
  <si>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</si>
  <si>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</si>
  <si>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</si>
  <si>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</si>
  <si>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</si>
  <si>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</si>
  <si>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</si>
  <si>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</si>
  <si>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</si>
  <si>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</si>
  <si>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</si>
  <si>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</si>
  <si>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</si>
  <si>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</si>
  <si>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</si>
  <si>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</si>
  <si>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</si>
  <si>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</si>
  <si>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</si>
  <si>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</si>
  <si>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</si>
  <si>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</si>
  <si>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</si>
  <si>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</si>
  <si>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</si>
  <si>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</si>
  <si>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</si>
  <si>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</si>
  <si>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</si>
  <si>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</si>
  <si>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</si>
  <si>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</si>
  <si>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</si>
  <si>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</si>
  <si>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</si>
  <si>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</si>
  <si>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</si>
  <si>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</si>
  <si>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</si>
  <si>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</si>
  <si>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</si>
  <si>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</si>
  <si>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</si>
  <si>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</si>
  <si>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</si>
  <si>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</si>
  <si>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</si>
  <si>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</si>
  <si>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</si>
  <si>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</si>
  <si>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</si>
  <si>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</si>
  <si>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</si>
  <si>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</si>
  <si>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</si>
  <si>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</si>
  <si>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</si>
  <si>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</si>
  <si>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</si>
  <si>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</si>
  <si>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</si>
  <si>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</si>
  <si>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</si>
  <si>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</si>
  <si>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</si>
  <si>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</si>
  <si>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</si>
  <si>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</si>
  <si>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</si>
  <si>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</si>
  <si>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</si>
  <si>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</si>
  <si>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</si>
  <si>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</si>
  <si>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</si>
  <si>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</si>
  <si>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</si>
  <si>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</si>
  <si>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</si>
  <si>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</si>
  <si>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</si>
  <si>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</si>
  <si>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</si>
  <si>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</si>
  <si>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</si>
  <si>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</si>
  <si>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</si>
  <si>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</si>
  <si>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</si>
  <si>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</si>
  <si>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</si>
  <si>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</si>
  <si>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</si>
  <si>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</si>
  <si>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</si>
  <si>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</si>
  <si>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</si>
  <si>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</si>
  <si>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</si>
  <si>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</si>
  <si>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</si>
  <si>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</si>
  <si>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</si>
  <si>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</si>
  <si>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</si>
  <si>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</si>
  <si>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</si>
  <si>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</si>
  <si>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</si>
  <si>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</si>
  <si>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</si>
  <si>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</si>
  <si>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</si>
  <si>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</si>
  <si>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</si>
  <si>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</si>
  <si>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</si>
  <si>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</si>
  <si>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</si>
  <si>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</si>
  <si>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</si>
  <si>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</si>
  <si>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</si>
  <si>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</si>
  <si>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</si>
  <si>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</si>
  <si>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</si>
  <si>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</si>
  <si>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</si>
  <si>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</si>
  <si>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</si>
  <si>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</si>
  <si>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</si>
  <si>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</si>
  <si>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</si>
  <si>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</si>
  <si>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</si>
  <si>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</si>
  <si>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</si>
  <si>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</si>
  <si>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</si>
  <si>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</si>
  <si>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</si>
  <si>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</si>
  <si>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</si>
  <si>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</si>
  <si>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</si>
  <si>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</si>
  <si>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</si>
  <si>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</si>
  <si>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</si>
  <si>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</si>
  <si>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</si>
  <si>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</si>
  <si>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</si>
  <si>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</si>
  <si>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</si>
  <si>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</si>
  <si>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</si>
  <si>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</si>
  <si>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</si>
  <si>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</si>
  <si>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</si>
  <si>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</si>
  <si>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</si>
  <si>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</si>
  <si>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</si>
  <si>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</si>
  <si>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</si>
  <si>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</si>
  <si>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</si>
  <si>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</si>
  <si>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</si>
  <si>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</si>
  <si>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</si>
  <si>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</si>
  <si>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</si>
  <si>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</si>
  <si>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</si>
  <si>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</si>
  <si>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</si>
  <si>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</si>
  <si>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</si>
  <si>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</si>
  <si>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</si>
  <si>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</si>
  <si>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</si>
  <si>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</si>
  <si>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</si>
  <si>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</si>
  <si>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</si>
  <si>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</si>
  <si>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</si>
  <si>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</si>
  <si>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</si>
  <si>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</si>
  <si>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</si>
  <si>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</si>
  <si>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</si>
  <si>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</si>
  <si>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</si>
  <si>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</si>
  <si>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</si>
  <si>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</si>
  <si>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</si>
  <si>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</si>
  <si>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</si>
  <si>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</si>
  <si>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</si>
  <si>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</si>
  <si>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</si>
  <si>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</si>
  <si>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</si>
  <si>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</si>
  <si>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</si>
  <si>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</si>
  <si>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</si>
  <si>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</si>
  <si>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</si>
  <si>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</si>
  <si>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</si>
  <si>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</si>
  <si>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</si>
  <si>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</si>
  <si>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</si>
  <si>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</si>
  <si>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</si>
  <si>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</si>
  <si>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</si>
  <si>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</si>
  <si>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</si>
  <si>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</si>
  <si>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</si>
  <si>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</si>
  <si>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</si>
  <si>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</si>
  <si>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</si>
  <si>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</si>
  <si>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</si>
  <si>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</si>
  <si>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</si>
  <si>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</si>
  <si>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</si>
  <si>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</si>
  <si>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</si>
  <si>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</si>
  <si>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</si>
  <si>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</si>
  <si>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</si>
  <si>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</si>
  <si>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</si>
  <si>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</si>
  <si>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</si>
  <si>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</si>
  <si>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</si>
  <si>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</si>
  <si>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</si>
  <si>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</si>
  <si>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</si>
  <si>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</si>
  <si>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</si>
  <si>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</si>
  <si>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</si>
  <si>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</si>
  <si>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</si>
  <si>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</si>
  <si>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</si>
  <si>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</si>
  <si>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</si>
  <si>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</si>
  <si>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</si>
  <si>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</si>
  <si>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</si>
  <si>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</si>
  <si>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</si>
  <si>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</si>
  <si>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</si>
  <si>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</si>
  <si>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</si>
  <si>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</si>
  <si>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</si>
  <si>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</si>
  <si>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</si>
  <si>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</si>
  <si>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</si>
  <si>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</si>
  <si>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</si>
  <si>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</si>
  <si>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</si>
  <si>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</si>
  <si>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</si>
  <si>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</si>
  <si>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</si>
  <si>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</si>
  <si>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</si>
  <si>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</si>
  <si>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</si>
  <si>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</si>
  <si>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</si>
  <si>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</si>
  <si>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</si>
  <si>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</si>
  <si>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</si>
  <si>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</si>
  <si>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</si>
  <si>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</si>
  <si>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</si>
  <si>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</si>
  <si>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</si>
  <si>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</si>
  <si>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</si>
  <si>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</si>
  <si>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</si>
  <si>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</si>
  <si>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</si>
  <si>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</si>
  <si>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</si>
  <si>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</si>
  <si>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</si>
  <si>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</si>
  <si>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</si>
  <si>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</si>
  <si>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</si>
  <si>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</si>
  <si>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</si>
  <si>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</si>
  <si>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</si>
  <si>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</si>
  <si>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</si>
  <si>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</si>
  <si>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</si>
  <si>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</si>
  <si>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</si>
  <si>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</si>
  <si>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</si>
  <si>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</si>
  <si>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</si>
  <si>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</si>
  <si>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</si>
  <si>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</si>
  <si>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</si>
  <si>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</si>
  <si>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</si>
  <si>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</si>
  <si>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</si>
  <si>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</si>
  <si>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</si>
  <si>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</si>
  <si>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</si>
  <si>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</si>
  <si>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</si>
  <si>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</si>
  <si>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</si>
  <si>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</si>
  <si>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</si>
  <si>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</si>
  <si>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</si>
  <si>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</si>
  <si>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</si>
  <si>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</si>
  <si>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</si>
  <si>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</si>
  <si>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</si>
  <si>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</si>
  <si>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</si>
  <si>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</si>
  <si>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</si>
  <si>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</si>
  <si>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</si>
  <si>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</si>
  <si>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</si>
  <si>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</si>
  <si>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</si>
  <si>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</si>
  <si>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</si>
  <si>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</si>
  <si>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</si>
  <si>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</si>
  <si>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</si>
  <si>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</si>
  <si>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</si>
  <si>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</si>
  <si>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</si>
  <si>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</si>
  <si>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</si>
  <si>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</si>
  <si>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</si>
  <si>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</si>
  <si>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</si>
  <si>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</si>
  <si>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</si>
  <si>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</si>
  <si>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</si>
  <si>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</si>
  <si>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</si>
  <si>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</si>
  <si>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</si>
  <si>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</si>
  <si>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</si>
  <si>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</si>
  <si>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</si>
  <si>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</si>
  <si>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</si>
  <si>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</si>
  <si>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</si>
  <si>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</si>
  <si>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</si>
  <si>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</si>
  <si>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</si>
  <si>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</si>
  <si>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</si>
  <si>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</si>
  <si>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</si>
  <si>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</si>
  <si>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</si>
  <si>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</si>
  <si>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</si>
  <si>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</si>
  <si>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</si>
  <si>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</si>
  <si>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</si>
  <si>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</si>
  <si>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</si>
  <si>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</si>
  <si>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</si>
  <si>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</si>
  <si>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</si>
  <si>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</si>
  <si>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</si>
  <si>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</si>
  <si>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</si>
  <si>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</si>
  <si>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</si>
  <si>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</si>
  <si>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</si>
  <si>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</si>
  <si>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</si>
  <si>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</si>
  <si>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</si>
  <si>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</si>
  <si>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</si>
  <si>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</si>
  <si>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</si>
  <si>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</si>
  <si>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</si>
  <si>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</si>
  <si>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</si>
  <si>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</si>
  <si>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</si>
  <si>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</si>
  <si>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</si>
  <si>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</si>
  <si>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</si>
  <si>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</si>
  <si>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</si>
  <si>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</si>
  <si>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</si>
  <si>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</si>
  <si>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</si>
  <si>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</si>
  <si>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</si>
  <si>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</si>
  <si>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</si>
  <si>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</si>
  <si>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</si>
  <si>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</si>
  <si>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</si>
  <si>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</si>
  <si>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</si>
  <si>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</si>
  <si>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</si>
  <si>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</si>
  <si>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</si>
  <si>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</si>
  <si>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</si>
  <si>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</si>
  <si>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</si>
  <si>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</si>
  <si>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</si>
  <si>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</si>
  <si>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</si>
  <si>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</si>
  <si>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</si>
  <si>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</si>
  <si>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</si>
  <si>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</si>
  <si>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</si>
  <si>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</si>
  <si>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</si>
  <si>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</si>
  <si>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</si>
  <si>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</si>
  <si>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</si>
  <si>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</si>
  <si>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</si>
  <si>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</si>
  <si>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</si>
  <si>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</si>
  <si>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</si>
  <si>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</si>
  <si>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</si>
  <si>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</si>
  <si>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</si>
  <si>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</si>
  <si>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</si>
  <si>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</si>
  <si>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</si>
  <si>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</si>
  <si>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</si>
  <si>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</si>
  <si>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</si>
  <si>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</si>
  <si>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</si>
  <si>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</si>
  <si>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</si>
  <si>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</si>
  <si>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</si>
  <si>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</si>
  <si>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</si>
  <si>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</si>
  <si>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</si>
  <si>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</si>
  <si>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</si>
  <si>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</si>
  <si>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</si>
  <si>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</si>
  <si>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</si>
  <si>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</si>
  <si>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</si>
  <si>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</si>
  <si>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</si>
  <si>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</si>
  <si>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</si>
  <si>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</si>
  <si>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</si>
  <si>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</si>
  <si>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</si>
  <si>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</si>
  <si>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</si>
  <si>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</si>
  <si>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</si>
  <si>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</si>
  <si>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</si>
  <si>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</si>
  <si>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</si>
  <si>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</si>
  <si>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</si>
  <si>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</si>
  <si>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</si>
  <si>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</si>
  <si>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</si>
  <si>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</si>
  <si>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</si>
  <si>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</si>
  <si>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</si>
  <si>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</si>
  <si>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</si>
  <si>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</si>
  <si>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</si>
  <si>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</si>
  <si>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</si>
  <si>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</si>
  <si>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</si>
  <si>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</si>
  <si>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</si>
  <si>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</si>
  <si>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</si>
  <si>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</si>
  <si>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</si>
  <si>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</si>
  <si>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</si>
  <si>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</si>
  <si>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</si>
  <si>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</si>
  <si>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</si>
  <si>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</si>
  <si>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</si>
  <si>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</si>
  <si>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</si>
  <si>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</si>
  <si>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</si>
  <si>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</si>
  <si>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</si>
  <si>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</si>
  <si>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</si>
  <si>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</si>
  <si>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</si>
  <si>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</si>
  <si>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</si>
  <si>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</si>
  <si>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</si>
  <si>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</si>
  <si>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</si>
  <si>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</si>
  <si>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</si>
  <si>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</si>
  <si>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</si>
  <si>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</si>
  <si>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</si>
  <si>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</si>
  <si>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</si>
  <si>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</si>
  <si>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</si>
  <si>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</si>
  <si>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</si>
  <si>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</si>
  <si>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</si>
  <si>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</si>
  <si>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</si>
  <si>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</si>
  <si>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</si>
  <si>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</si>
  <si>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</si>
  <si>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</si>
  <si>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</si>
  <si>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</si>
  <si>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</si>
  <si>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</si>
  <si>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</si>
  <si>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</si>
  <si>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</si>
  <si>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</si>
  <si>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</si>
  <si>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</si>
  <si>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</si>
  <si>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</si>
  <si>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</si>
  <si>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</si>
  <si>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</si>
  <si>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</si>
  <si>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</si>
  <si>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</si>
  <si>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</si>
  <si>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</si>
  <si>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</si>
  <si>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</si>
  <si>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</si>
  <si>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</si>
  <si>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</si>
  <si>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</si>
  <si>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</si>
  <si>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</si>
  <si>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</si>
  <si>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</si>
  <si>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</si>
  <si>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</si>
  <si>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</si>
  <si>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</si>
  <si>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</si>
  <si>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</si>
  <si>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</si>
  <si>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</si>
  <si>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</si>
  <si>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</si>
  <si>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</si>
  <si>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</si>
  <si>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</si>
  <si>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</si>
  <si>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</si>
  <si>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</si>
  <si>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</si>
  <si>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</si>
  <si>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</si>
  <si>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</si>
  <si>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</si>
  <si>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</si>
  <si>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</si>
  <si>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</si>
  <si>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</si>
  <si>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</si>
  <si>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</si>
  <si>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</si>
  <si>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</si>
  <si>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</si>
  <si>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</si>
  <si>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</si>
  <si>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</si>
  <si>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</si>
  <si>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</si>
  <si>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</si>
  <si>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</si>
  <si>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</si>
  <si>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</si>
  <si>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</si>
  <si>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</si>
  <si>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</si>
  <si>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</si>
  <si>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</si>
  <si>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</si>
  <si>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</si>
  <si>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</si>
  <si>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</si>
  <si>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</si>
  <si>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</si>
  <si>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</si>
  <si>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</si>
  <si>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</si>
  <si>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</si>
  <si>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</si>
  <si>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</si>
  <si>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</si>
  <si>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</si>
  <si>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</si>
  <si>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</si>
  <si>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</si>
  <si>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</si>
  <si>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</si>
  <si>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</si>
  <si>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</si>
  <si>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</si>
  <si>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</si>
  <si>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</si>
  <si>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</si>
  <si>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</si>
  <si>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</si>
  <si>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</si>
  <si>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</si>
  <si>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</si>
  <si>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</si>
  <si>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</si>
  <si>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</si>
  <si>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</si>
  <si>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</si>
  <si>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</si>
  <si>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</si>
  <si>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</si>
  <si>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</si>
  <si>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</si>
  <si>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</si>
  <si>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</si>
  <si>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</si>
  <si>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</si>
  <si>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</si>
  <si>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</si>
  <si>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</si>
  <si>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</si>
  <si>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</si>
  <si>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</si>
  <si>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</si>
  <si>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</si>
  <si>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</si>
  <si>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</si>
  <si>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</si>
  <si>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</si>
  <si>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</si>
  <si>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</si>
  <si>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</si>
  <si>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</si>
  <si>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</si>
  <si>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</si>
  <si>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</si>
  <si>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</si>
  <si>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</si>
  <si>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</si>
  <si>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</si>
  <si>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</si>
  <si>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</si>
  <si>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</si>
  <si>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</si>
  <si>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</si>
  <si>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</si>
  <si>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</si>
  <si>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</si>
  <si>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</si>
  <si>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</si>
  <si>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</si>
  <si>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</si>
  <si>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</si>
  <si>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</si>
  <si>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</si>
  <si>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</si>
  <si>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</si>
  <si>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</si>
  <si>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</si>
  <si>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</si>
  <si>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</si>
  <si>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</si>
  <si>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</si>
  <si>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</si>
  <si>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</si>
  <si>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</si>
  <si>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</si>
  <si>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</si>
  <si>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</si>
  <si>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</si>
  <si>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</si>
  <si>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</si>
  <si>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</si>
  <si>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</si>
  <si>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</si>
  <si>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</si>
  <si>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</si>
  <si>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</si>
  <si>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</si>
  <si>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</si>
  <si>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Industrijsko-obrtnička škola Sisak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</si>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</sst>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50"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0</v>
      </c>
      <c r="D2" s="15">
        <f>'PR-RAS'!E6</f>
        <v>0</v>
      </c>
      <c r="E2" s="15">
        <v>0</v>
      </c>
      <c r="F2" s="15">
        <v>0</v>
      </c>
      <c r="G2" s="16">
        <f ref="G2:G274" t="shared" si="0">(B2/1000)*(C2*1+D2*2)</f>
        <v>0</v>
      </c>
      <c r="H2" s="16">
        <f ref="H2:H274" t="shared" si="1">ABS(C2-ROUND(C2,0))+ABS(D2-ROUND(D2,0))</f>
        <v>0</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0</v>
      </c>
      <c r="D45" s="10">
        <f>'PR-RAS'!E49</f>
        <v>0</v>
      </c>
      <c r="E45" s="10">
        <v>0</v>
      </c>
      <c r="F45" s="10">
        <v>0</v>
      </c>
      <c r="G45" s="11">
        <f t="shared" si="0"/>
        <v>0</v>
      </c>
      <c r="H45" s="11">
        <f t="shared" si="1"/>
        <v>0</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0</v>
      </c>
      <c r="E64" s="10">
        <v>0</v>
      </c>
      <c r="F64" s="10">
        <v>0</v>
      </c>
      <c r="G64" s="11">
        <f t="shared" si="0"/>
        <v>0</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0</v>
      </c>
      <c r="E65" s="10">
        <v>0</v>
      </c>
      <c r="F65" s="10">
        <v>0</v>
      </c>
      <c r="G65" s="11">
        <f t="shared" si="0"/>
        <v>0</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0</v>
      </c>
      <c r="D121" s="10">
        <f>'PR-RAS'!E125</f>
        <v>0</v>
      </c>
      <c r="E121" s="10">
        <v>0</v>
      </c>
      <c r="F121" s="10">
        <v>0</v>
      </c>
      <c r="G121" s="11">
        <f t="shared" si="0"/>
        <v>0</v>
      </c>
      <c r="H121" s="11">
        <f t="shared" si="1"/>
        <v>0</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0</v>
      </c>
      <c r="D122" s="10">
        <f>'PR-RAS'!E126</f>
        <v>0</v>
      </c>
      <c r="E122" s="10">
        <v>0</v>
      </c>
      <c r="F122" s="10">
        <v>0</v>
      </c>
      <c r="G122" s="11">
        <f t="shared" si="0"/>
        <v>0</v>
      </c>
      <c r="H122" s="11">
        <f t="shared" si="1"/>
        <v>0</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0</v>
      </c>
      <c r="D124" s="10">
        <f>'PR-RAS'!E128</f>
        <v>0</v>
      </c>
      <c r="E124" s="10">
        <v>0</v>
      </c>
      <c r="F124" s="10">
        <v>0</v>
      </c>
      <c r="G124" s="11">
        <f t="shared" si="0"/>
        <v>0</v>
      </c>
      <c r="H124" s="11">
        <f t="shared" si="1"/>
        <v>0</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0</v>
      </c>
      <c r="D130" s="10">
        <f>'PR-RAS'!E134</f>
        <v>0</v>
      </c>
      <c r="E130" s="10">
        <v>0</v>
      </c>
      <c r="F130" s="10">
        <v>0</v>
      </c>
      <c r="G130" s="11">
        <f t="shared" si="0"/>
        <v>0</v>
      </c>
      <c r="H130" s="11">
        <f t="shared" si="1"/>
        <v>0</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0</v>
      </c>
      <c r="D131" s="10">
        <f>'PR-RAS'!E135</f>
        <v>0</v>
      </c>
      <c r="E131" s="10">
        <v>0</v>
      </c>
      <c r="F131" s="10">
        <v>0</v>
      </c>
      <c r="G131" s="11">
        <f t="shared" si="0"/>
        <v>0</v>
      </c>
      <c r="H131" s="11">
        <f t="shared" si="1"/>
        <v>0</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0</v>
      </c>
      <c r="D132" s="10">
        <f>'PR-RAS'!E136</f>
        <v>0</v>
      </c>
      <c r="E132" s="10">
        <v>0</v>
      </c>
      <c r="F132" s="10">
        <v>0</v>
      </c>
      <c r="G132" s="11">
        <f t="shared" si="0"/>
        <v>0</v>
      </c>
      <c r="H132" s="11">
        <f t="shared" si="1"/>
        <v>0</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0</v>
      </c>
      <c r="D148" s="10">
        <f>'PR-RAS'!E152</f>
        <v>0</v>
      </c>
      <c r="E148" s="10">
        <v>0</v>
      </c>
      <c r="F148" s="10">
        <v>0</v>
      </c>
      <c r="G148" s="11">
        <f t="shared" si="0"/>
        <v>0</v>
      </c>
      <c r="H148" s="11">
        <f t="shared" si="1"/>
        <v>0</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0</v>
      </c>
      <c r="D149" s="10">
        <f>'PR-RAS'!E153</f>
        <v>0</v>
      </c>
      <c r="E149" s="10">
        <v>0</v>
      </c>
      <c r="F149" s="10">
        <v>0</v>
      </c>
      <c r="G149" s="11">
        <f t="shared" si="0"/>
        <v>0</v>
      </c>
      <c r="H149" s="11">
        <f t="shared" si="1"/>
        <v>0</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0</v>
      </c>
      <c r="D150" s="10">
        <f>'PR-RAS'!E154</f>
        <v>0</v>
      </c>
      <c r="E150" s="10">
        <v>0</v>
      </c>
      <c r="F150" s="10">
        <v>0</v>
      </c>
      <c r="G150" s="11">
        <f t="shared" si="0"/>
        <v>0</v>
      </c>
      <c r="H150" s="11">
        <f t="shared" si="1"/>
        <v>0</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0</v>
      </c>
      <c r="D151" s="10">
        <f>'PR-RAS'!E155</f>
        <v>0</v>
      </c>
      <c r="E151" s="10">
        <v>0</v>
      </c>
      <c r="F151" s="10">
        <v>0</v>
      </c>
      <c r="G151" s="11">
        <f t="shared" si="0"/>
        <v>0</v>
      </c>
      <c r="H151" s="11">
        <f t="shared" si="1"/>
        <v>0</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0</v>
      </c>
      <c r="D155" s="10">
        <f>'PR-RAS'!E159</f>
        <v>0</v>
      </c>
      <c r="E155" s="10">
        <v>0</v>
      </c>
      <c r="F155" s="10">
        <v>0</v>
      </c>
      <c r="G155" s="11">
        <f t="shared" si="0"/>
        <v>0</v>
      </c>
      <c r="H155" s="11">
        <f t="shared" si="1"/>
        <v>0</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0</v>
      </c>
      <c r="D156" s="10">
        <f>'PR-RAS'!E160</f>
        <v>0</v>
      </c>
      <c r="E156" s="10">
        <v>0</v>
      </c>
      <c r="F156" s="10">
        <v>0</v>
      </c>
      <c r="G156" s="11">
        <f t="shared" si="0"/>
        <v>0</v>
      </c>
      <c r="H156" s="11">
        <f t="shared" si="1"/>
        <v>0</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0</v>
      </c>
      <c r="D158" s="10">
        <f>'PR-RAS'!E162</f>
        <v>0</v>
      </c>
      <c r="E158" s="10">
        <v>0</v>
      </c>
      <c r="F158" s="10">
        <v>0</v>
      </c>
      <c r="G158" s="11">
        <f t="shared" si="0"/>
        <v>0</v>
      </c>
      <c r="H158" s="11">
        <f t="shared" si="1"/>
        <v>0</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0</v>
      </c>
      <c r="D160" s="10">
        <f>'PR-RAS'!E164</f>
        <v>0</v>
      </c>
      <c r="E160" s="10">
        <v>0</v>
      </c>
      <c r="F160" s="10">
        <v>0</v>
      </c>
      <c r="G160" s="11">
        <f t="shared" si="0"/>
        <v>0</v>
      </c>
      <c r="H160" s="11">
        <f t="shared" si="1"/>
        <v>0</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0</v>
      </c>
      <c r="D161" s="10">
        <f>'PR-RAS'!E165</f>
        <v>0</v>
      </c>
      <c r="E161" s="10">
        <v>0</v>
      </c>
      <c r="F161" s="10">
        <v>0</v>
      </c>
      <c r="G161" s="11">
        <f t="shared" si="0"/>
        <v>0</v>
      </c>
      <c r="H161" s="11">
        <f t="shared" si="1"/>
        <v>0</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0</v>
      </c>
      <c r="D162" s="10">
        <f>'PR-RAS'!E166</f>
        <v>0</v>
      </c>
      <c r="E162" s="10">
        <v>0</v>
      </c>
      <c r="F162" s="10">
        <v>0</v>
      </c>
      <c r="G162" s="11">
        <f t="shared" si="0"/>
        <v>0</v>
      </c>
      <c r="H162" s="11">
        <f t="shared" si="1"/>
        <v>0</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0</v>
      </c>
      <c r="D163" s="10">
        <f>'PR-RAS'!E167</f>
        <v>0</v>
      </c>
      <c r="E163" s="10">
        <v>0</v>
      </c>
      <c r="F163" s="10">
        <v>0</v>
      </c>
      <c r="G163" s="11">
        <f t="shared" si="0"/>
        <v>0</v>
      </c>
      <c r="H163" s="11">
        <f t="shared" si="1"/>
        <v>0</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0</v>
      </c>
      <c r="D164" s="10">
        <f>'PR-RAS'!E168</f>
        <v>0</v>
      </c>
      <c r="E164" s="10">
        <v>0</v>
      </c>
      <c r="F164" s="10">
        <v>0</v>
      </c>
      <c r="G164" s="11">
        <f t="shared" si="0"/>
        <v>0</v>
      </c>
      <c r="H164" s="11">
        <f t="shared" si="1"/>
        <v>0</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0</v>
      </c>
      <c r="D166" s="10">
        <f>'PR-RAS'!E170</f>
        <v>0</v>
      </c>
      <c r="E166" s="10">
        <v>0</v>
      </c>
      <c r="F166" s="10">
        <v>0</v>
      </c>
      <c r="G166" s="11">
        <f t="shared" si="0"/>
        <v>0</v>
      </c>
      <c r="H166" s="11">
        <f t="shared" si="1"/>
        <v>0</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0</v>
      </c>
      <c r="D167" s="10">
        <f>'PR-RAS'!E171</f>
        <v>0</v>
      </c>
      <c r="E167" s="10">
        <v>0</v>
      </c>
      <c r="F167" s="10">
        <v>0</v>
      </c>
      <c r="G167" s="11">
        <f t="shared" si="0"/>
        <v>0</v>
      </c>
      <c r="H167" s="11">
        <f t="shared" si="1"/>
        <v>0</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0</v>
      </c>
      <c r="D169" s="10">
        <f>'PR-RAS'!E173</f>
        <v>0</v>
      </c>
      <c r="E169" s="10">
        <v>0</v>
      </c>
      <c r="F169" s="10">
        <v>0</v>
      </c>
      <c r="G169" s="11">
        <f t="shared" si="0"/>
        <v>0</v>
      </c>
      <c r="H169" s="11">
        <f t="shared" si="1"/>
        <v>0</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0</v>
      </c>
      <c r="D170" s="10">
        <f>'PR-RAS'!E174</f>
        <v>0</v>
      </c>
      <c r="E170" s="10">
        <v>0</v>
      </c>
      <c r="F170" s="10">
        <v>0</v>
      </c>
      <c r="G170" s="11">
        <f t="shared" si="0"/>
        <v>0</v>
      </c>
      <c r="H170" s="11">
        <f t="shared" si="1"/>
        <v>0</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0</v>
      </c>
      <c r="D171" s="10">
        <f>'PR-RAS'!E175</f>
        <v>0</v>
      </c>
      <c r="E171" s="10">
        <v>0</v>
      </c>
      <c r="F171" s="10">
        <v>0</v>
      </c>
      <c r="G171" s="11">
        <f t="shared" si="0"/>
        <v>0</v>
      </c>
      <c r="H171" s="11">
        <f t="shared" si="1"/>
        <v>0</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0</v>
      </c>
      <c r="E173" s="10">
        <v>0</v>
      </c>
      <c r="F173" s="10">
        <v>0</v>
      </c>
      <c r="G173" s="11">
        <f t="shared" si="0"/>
        <v>0</v>
      </c>
      <c r="H173" s="11">
        <f t="shared" si="1"/>
        <v>0</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0</v>
      </c>
      <c r="D174" s="10">
        <f>'PR-RAS'!E178</f>
        <v>0</v>
      </c>
      <c r="E174" s="10">
        <v>0</v>
      </c>
      <c r="F174" s="10">
        <v>0</v>
      </c>
      <c r="G174" s="11">
        <f t="shared" si="0"/>
        <v>0</v>
      </c>
      <c r="H174" s="11">
        <f t="shared" si="1"/>
        <v>0</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0</v>
      </c>
      <c r="D175" s="10">
        <f>'PR-RAS'!E179</f>
        <v>0</v>
      </c>
      <c r="E175" s="10">
        <v>0</v>
      </c>
      <c r="F175" s="10">
        <v>0</v>
      </c>
      <c r="G175" s="11">
        <f t="shared" si="0"/>
        <v>0</v>
      </c>
      <c r="H175" s="11">
        <f t="shared" si="1"/>
        <v>0</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0</v>
      </c>
      <c r="D176" s="10">
        <f>'PR-RAS'!E180</f>
        <v>0</v>
      </c>
      <c r="E176" s="10">
        <v>0</v>
      </c>
      <c r="F176" s="10">
        <v>0</v>
      </c>
      <c r="G176" s="11">
        <f t="shared" si="0"/>
        <v>0</v>
      </c>
      <c r="H176" s="11">
        <f t="shared" si="1"/>
        <v>0</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0</v>
      </c>
      <c r="E177" s="10">
        <v>0</v>
      </c>
      <c r="F177" s="10">
        <v>0</v>
      </c>
      <c r="G177" s="11">
        <f t="shared" si="0"/>
        <v>0</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0</v>
      </c>
      <c r="D178" s="10">
        <f>'PR-RAS'!E182</f>
        <v>0</v>
      </c>
      <c r="E178" s="10">
        <v>0</v>
      </c>
      <c r="F178" s="10">
        <v>0</v>
      </c>
      <c r="G178" s="11">
        <f t="shared" si="0"/>
        <v>0</v>
      </c>
      <c r="H178" s="11">
        <f t="shared" si="1"/>
        <v>0</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0</v>
      </c>
      <c r="D180" s="10">
        <f>'PR-RAS'!E184</f>
        <v>0</v>
      </c>
      <c r="E180" s="10">
        <v>0</v>
      </c>
      <c r="F180" s="10">
        <v>0</v>
      </c>
      <c r="G180" s="11">
        <f t="shared" si="0"/>
        <v>0</v>
      </c>
      <c r="H180" s="11">
        <f t="shared" si="1"/>
        <v>0</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0</v>
      </c>
      <c r="D181" s="10">
        <f>'PR-RAS'!E185</f>
        <v>0</v>
      </c>
      <c r="E181" s="10">
        <v>0</v>
      </c>
      <c r="F181" s="10">
        <v>0</v>
      </c>
      <c r="G181" s="11">
        <f t="shared" si="0"/>
        <v>0</v>
      </c>
      <c r="H181" s="11">
        <f t="shared" si="1"/>
        <v>0</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0</v>
      </c>
      <c r="D182" s="10">
        <f>'PR-RAS'!E186</f>
        <v>0</v>
      </c>
      <c r="E182" s="10">
        <v>0</v>
      </c>
      <c r="F182" s="10">
        <v>0</v>
      </c>
      <c r="G182" s="11">
        <f t="shared" si="0"/>
        <v>0</v>
      </c>
      <c r="H182" s="11">
        <f t="shared" si="1"/>
        <v>0</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0</v>
      </c>
      <c r="D183" s="10">
        <f>'PR-RAS'!E187</f>
        <v>0</v>
      </c>
      <c r="E183" s="10">
        <v>0</v>
      </c>
      <c r="F183" s="10">
        <v>0</v>
      </c>
      <c r="G183" s="11">
        <f t="shared" si="0"/>
        <v>0</v>
      </c>
      <c r="H183" s="11">
        <f t="shared" si="1"/>
        <v>0</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0</v>
      </c>
      <c r="D190" s="10">
        <f>'PR-RAS'!E194</f>
        <v>0</v>
      </c>
      <c r="E190" s="10">
        <v>0</v>
      </c>
      <c r="F190" s="10">
        <v>0</v>
      </c>
      <c r="G190" s="11">
        <f t="shared" si="0"/>
        <v>0</v>
      </c>
      <c r="H190" s="11">
        <f t="shared" si="1"/>
        <v>0</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0</v>
      </c>
      <c r="D192" s="10">
        <f>'PR-RAS'!E196</f>
        <v>0</v>
      </c>
      <c r="E192" s="10">
        <v>0</v>
      </c>
      <c r="F192" s="10">
        <v>0</v>
      </c>
      <c r="G192" s="11">
        <f t="shared" si="0"/>
        <v>0</v>
      </c>
      <c r="H192" s="11">
        <f t="shared" si="1"/>
        <v>0</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0</v>
      </c>
      <c r="D194" s="10">
        <f>'PR-RAS'!E198</f>
        <v>0</v>
      </c>
      <c r="E194" s="10">
        <v>0</v>
      </c>
      <c r="F194" s="10">
        <v>0</v>
      </c>
      <c r="G194" s="11">
        <f t="shared" si="0"/>
        <v>0</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0</v>
      </c>
      <c r="D195" s="10">
        <f>'PR-RAS'!E199</f>
        <v>0</v>
      </c>
      <c r="E195" s="10">
        <v>0</v>
      </c>
      <c r="F195" s="10">
        <v>0</v>
      </c>
      <c r="G195" s="11">
        <f t="shared" si="0"/>
        <v>0</v>
      </c>
      <c r="H195" s="11">
        <f t="shared" si="1"/>
        <v>0</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0</v>
      </c>
      <c r="D197" s="10">
        <f>'PR-RAS'!E201</f>
        <v>0</v>
      </c>
      <c r="E197" s="10">
        <v>0</v>
      </c>
      <c r="F197" s="10">
        <v>0</v>
      </c>
      <c r="G197" s="11">
        <f t="shared" si="0"/>
        <v>0</v>
      </c>
      <c r="H197" s="11">
        <f t="shared" si="1"/>
        <v>0</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0</v>
      </c>
      <c r="D198" s="10">
        <f>'PR-RAS'!E202</f>
        <v>0</v>
      </c>
      <c r="E198" s="10">
        <v>0</v>
      </c>
      <c r="F198" s="10">
        <v>0</v>
      </c>
      <c r="G198" s="11">
        <f t="shared" si="0"/>
        <v>0</v>
      </c>
      <c r="H198" s="11">
        <f t="shared" si="1"/>
        <v>0</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0</v>
      </c>
      <c r="D212" s="10">
        <f>'PR-RAS'!E216</f>
        <v>0</v>
      </c>
      <c r="E212" s="10">
        <v>0</v>
      </c>
      <c r="F212" s="10">
        <v>0</v>
      </c>
      <c r="G212" s="11">
        <f t="shared" si="0"/>
        <v>0</v>
      </c>
      <c r="H212" s="11">
        <f t="shared" si="1"/>
        <v>0</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0</v>
      </c>
      <c r="D213" s="10">
        <f>'PR-RAS'!E217</f>
        <v>0</v>
      </c>
      <c r="E213" s="10">
        <v>0</v>
      </c>
      <c r="F213" s="10">
        <v>0</v>
      </c>
      <c r="G213" s="11">
        <f t="shared" si="0"/>
        <v>0</v>
      </c>
      <c r="H213" s="11">
        <f t="shared" si="1"/>
        <v>0</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0</v>
      </c>
      <c r="E258" s="10">
        <v>0</v>
      </c>
      <c r="F258" s="10">
        <v>0</v>
      </c>
      <c r="G258" s="11">
        <f t="shared" si="0"/>
        <v>0</v>
      </c>
      <c r="H258" s="11">
        <f t="shared" si="1"/>
        <v>0</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0</v>
      </c>
      <c r="E265" s="10">
        <v>0</v>
      </c>
      <c r="F265" s="10">
        <v>0</v>
      </c>
      <c r="G265" s="11">
        <f t="shared" si="0"/>
        <v>0</v>
      </c>
      <c r="H265" s="11">
        <f t="shared" si="1"/>
        <v>0</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0</v>
      </c>
      <c r="D269" s="10">
        <f>'PR-RAS'!E273</f>
        <v>0</v>
      </c>
      <c r="E269" s="10">
        <v>0</v>
      </c>
      <c r="F269" s="10">
        <v>0</v>
      </c>
      <c r="G269" s="11">
        <f t="shared" si="0"/>
        <v>0</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0</v>
      </c>
      <c r="D295" s="10">
        <f>'PR-RAS'!E299</f>
        <v>0</v>
      </c>
      <c r="E295" s="10">
        <v>0</v>
      </c>
      <c r="F295" s="10">
        <v>0</v>
      </c>
      <c r="G295" s="11">
        <f t="shared" si="12"/>
        <v>0</v>
      </c>
      <c r="H295" s="11">
        <f t="shared" si="13"/>
        <v>0</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0</v>
      </c>
      <c r="D296" s="10">
        <f>'PR-RAS'!E300</f>
        <v>0</v>
      </c>
      <c r="E296" s="10">
        <v>0</v>
      </c>
      <c r="F296" s="10">
        <v>0</v>
      </c>
      <c r="G296" s="11">
        <f t="shared" si="12"/>
        <v>0</v>
      </c>
      <c r="H296" s="11">
        <f t="shared" si="13"/>
        <v>0</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0</v>
      </c>
      <c r="D300" s="10">
        <f>'PR-RAS'!E304</f>
        <v>0</v>
      </c>
      <c r="E300" s="10">
        <v>0</v>
      </c>
      <c r="F300" s="10">
        <v>0</v>
      </c>
      <c r="G300" s="11">
        <f t="shared" si="12"/>
        <v>0</v>
      </c>
      <c r="H300" s="11">
        <f t="shared" si="13"/>
        <v>0</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0</v>
      </c>
      <c r="E301" s="10">
        <v>0</v>
      </c>
      <c r="F301" s="10">
        <v>0</v>
      </c>
      <c r="G301" s="11">
        <f t="shared" si="12"/>
        <v>0</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0</v>
      </c>
      <c r="D355" s="10">
        <f>'PR-RAS'!E360</f>
        <v>0</v>
      </c>
      <c r="E355" s="10">
        <v>0</v>
      </c>
      <c r="F355" s="10">
        <v>0</v>
      </c>
      <c r="G355" s="11">
        <f t="shared" si="12"/>
        <v>0</v>
      </c>
      <c r="H355" s="11">
        <f t="shared" si="13"/>
        <v>0</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0</v>
      </c>
      <c r="D368" s="10">
        <f>'PR-RAS'!E373</f>
        <v>0</v>
      </c>
      <c r="E368" s="10">
        <v>0</v>
      </c>
      <c r="F368" s="10">
        <v>0</v>
      </c>
      <c r="G368" s="11">
        <f t="shared" si="12"/>
        <v>0</v>
      </c>
      <c r="H368" s="11">
        <f t="shared" si="13"/>
        <v>0</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0</v>
      </c>
      <c r="D374" s="10">
        <f>'PR-RAS'!E379</f>
        <v>0</v>
      </c>
      <c r="E374" s="10">
        <v>0</v>
      </c>
      <c r="F374" s="10">
        <v>0</v>
      </c>
      <c r="G374" s="11">
        <f t="shared" si="12"/>
        <v>0</v>
      </c>
      <c r="H374" s="11">
        <f t="shared" si="13"/>
        <v>0</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0</v>
      </c>
      <c r="D375" s="10">
        <f>'PR-RAS'!E380</f>
        <v>0</v>
      </c>
      <c r="E375" s="10">
        <v>0</v>
      </c>
      <c r="F375" s="10">
        <v>0</v>
      </c>
      <c r="G375" s="11">
        <f t="shared" si="12"/>
        <v>0</v>
      </c>
      <c r="H375" s="11">
        <f t="shared" si="13"/>
        <v>0</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0</v>
      </c>
      <c r="E381" s="10">
        <v>0</v>
      </c>
      <c r="F381" s="10">
        <v>0</v>
      </c>
      <c r="G381" s="11">
        <f t="shared" si="12"/>
        <v>0</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0</v>
      </c>
      <c r="D413" s="10">
        <f>'PR-RAS'!E418</f>
        <v>0</v>
      </c>
      <c r="E413" s="10">
        <v>0</v>
      </c>
      <c r="F413" s="10">
        <v>0</v>
      </c>
      <c r="G413" s="11">
        <f t="shared" si="12"/>
        <v>0</v>
      </c>
      <c r="H413" s="11">
        <f t="shared" si="13"/>
        <v>0</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0</v>
      </c>
      <c r="D417" s="10">
        <f>'PR-RAS'!E422</f>
        <v>0</v>
      </c>
      <c r="E417" s="10">
        <v>0</v>
      </c>
      <c r="F417" s="10">
        <v>0</v>
      </c>
      <c r="G417" s="11">
        <f t="shared" si="12"/>
        <v>0</v>
      </c>
      <c r="H417" s="11">
        <f t="shared" si="13"/>
        <v>0</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0</v>
      </c>
      <c r="D418" s="10">
        <f>'PR-RAS'!E423</f>
        <v>0</v>
      </c>
      <c r="E418" s="10">
        <v>0</v>
      </c>
      <c r="F418" s="10">
        <v>0</v>
      </c>
      <c r="G418" s="11">
        <f t="shared" si="12"/>
        <v>0</v>
      </c>
      <c r="H418" s="11">
        <f t="shared" si="13"/>
        <v>0</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0</v>
      </c>
      <c r="E419" s="10">
        <v>0</v>
      </c>
      <c r="F419" s="10">
        <v>0</v>
      </c>
      <c r="G419" s="11">
        <f t="shared" si="12"/>
        <v>0</v>
      </c>
      <c r="H419" s="11">
        <f t="shared" si="13"/>
        <v>0</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0</v>
      </c>
      <c r="E420" s="10">
        <v>0</v>
      </c>
      <c r="F420" s="10">
        <v>0</v>
      </c>
      <c r="G420" s="11">
        <f t="shared" si="12"/>
        <v>0</v>
      </c>
      <c r="H420" s="11">
        <f t="shared" si="13"/>
        <v>0</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0</v>
      </c>
      <c r="D423" s="10">
        <f>'PR-RAS'!E428</f>
        <v>0</v>
      </c>
      <c r="E423" s="10">
        <v>0</v>
      </c>
      <c r="F423" s="10">
        <v>0</v>
      </c>
      <c r="G423" s="11">
        <f t="shared" si="12"/>
        <v>0</v>
      </c>
      <c r="H423" s="11">
        <f t="shared" si="13"/>
        <v>0</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0</v>
      </c>
      <c r="D637" s="10">
        <f>'PR-RAS'!E643</f>
        <v>0</v>
      </c>
      <c r="E637" s="10">
        <v>0</v>
      </c>
      <c r="F637" s="10">
        <v>0</v>
      </c>
      <c r="G637" s="11">
        <f t="shared" si="14"/>
        <v>0</v>
      </c>
      <c r="H637" s="11">
        <f t="shared" si="15"/>
        <v>0</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0</v>
      </c>
      <c r="D638" s="10">
        <f>'PR-RAS'!E644</f>
        <v>0</v>
      </c>
      <c r="E638" s="10">
        <v>0</v>
      </c>
      <c r="F638" s="10">
        <v>0</v>
      </c>
      <c r="G638" s="11">
        <f t="shared" si="14"/>
        <v>0</v>
      </c>
      <c r="H638" s="11">
        <f t="shared" si="15"/>
        <v>0</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0</v>
      </c>
      <c r="E639" s="10">
        <v>0</v>
      </c>
      <c r="F639" s="10">
        <v>0</v>
      </c>
      <c r="G639" s="11">
        <f t="shared" si="14"/>
        <v>0</v>
      </c>
      <c r="H639" s="11">
        <f t="shared" si="15"/>
        <v>0</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0</v>
      </c>
      <c r="E640" s="10">
        <v>0</v>
      </c>
      <c r="F640" s="10">
        <v>0</v>
      </c>
      <c r="G640" s="11">
        <f t="shared" si="14"/>
        <v>0</v>
      </c>
      <c r="H640" s="11">
        <f t="shared" si="15"/>
        <v>0</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0</v>
      </c>
      <c r="E644" s="10">
        <v>0</v>
      </c>
      <c r="F644" s="10">
        <v>0</v>
      </c>
      <c r="G644" s="11">
        <f t="shared" si="14"/>
        <v>0</v>
      </c>
      <c r="H644" s="11">
        <f t="shared" si="15"/>
        <v>0</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0</v>
      </c>
      <c r="D646" s="10">
        <f>'PR-RAS'!E653</f>
        <v>0</v>
      </c>
      <c r="E646" s="10">
        <v>0</v>
      </c>
      <c r="F646" s="10">
        <v>0</v>
      </c>
      <c r="G646" s="11">
        <f t="shared" si="14"/>
        <v>0</v>
      </c>
      <c r="H646" s="11">
        <f t="shared" si="15"/>
        <v>0</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0</v>
      </c>
      <c r="D647" s="10">
        <f>'PR-RAS'!E654</f>
        <v>0</v>
      </c>
      <c r="E647" s="10">
        <v>0</v>
      </c>
      <c r="F647" s="10">
        <v>0</v>
      </c>
      <c r="G647" s="11">
        <f t="shared" si="14"/>
        <v>0</v>
      </c>
      <c r="H647" s="11">
        <f t="shared" si="15"/>
        <v>0</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0</v>
      </c>
      <c r="D648" s="10">
        <f>'PR-RAS'!E655</f>
        <v>0</v>
      </c>
      <c r="E648" s="10">
        <v>0</v>
      </c>
      <c r="F648" s="10">
        <v>0</v>
      </c>
      <c r="G648" s="11">
        <f t="shared" si="14"/>
        <v>0</v>
      </c>
      <c r="H648" s="11">
        <f t="shared" si="15"/>
        <v>0</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0</v>
      </c>
      <c r="D651" s="10">
        <f>'PR-RAS'!E658</f>
        <v>0</v>
      </c>
      <c r="E651" s="10">
        <v>0</v>
      </c>
      <c r="F651" s="10">
        <v>0</v>
      </c>
      <c r="G651" s="11">
        <f t="shared" si="14"/>
        <v>0</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0</v>
      </c>
      <c r="D653" s="10">
        <f>'PR-RAS'!E660</f>
        <v>0</v>
      </c>
      <c r="E653" s="10">
        <v>0</v>
      </c>
      <c r="F653" s="10">
        <v>0</v>
      </c>
      <c r="G653" s="11">
        <f t="shared" si="14"/>
        <v>0</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0</v>
      </c>
      <c r="D727" s="10">
        <f>'PR-RAS'!E734</f>
        <v>0</v>
      </c>
      <c r="E727" s="10">
        <v>0</v>
      </c>
      <c r="F727" s="10">
        <v>0</v>
      </c>
      <c r="G727" s="11">
        <f t="shared" si="14"/>
        <v>0</v>
      </c>
      <c r="H727" s="11">
        <f t="shared" si="15"/>
        <v>0</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0</v>
      </c>
      <c r="E731" s="10">
        <v>0</v>
      </c>
      <c r="F731" s="10">
        <v>0</v>
      </c>
      <c r="G731" s="11">
        <f t="shared" si="14"/>
        <v>0</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0</v>
      </c>
      <c r="D1011" s="15">
        <f>BILANCA!E6</f>
        <v>0</v>
      </c>
      <c r="E1011" s="15">
        <v>0</v>
      </c>
      <c r="F1011" s="15">
        <v>0</v>
      </c>
      <c r="G1011" s="16">
        <f ref="G1011:G1306" t="shared" si="38">B1011/1000*C1011+B1011/500*D1011</f>
        <v>0</v>
      </c>
      <c r="H1011" s="16">
        <f t="shared" si="35"/>
        <v>0</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0</v>
      </c>
      <c r="D1012" s="10">
        <f>BILANCA!E7</f>
        <v>0</v>
      </c>
      <c r="E1012" s="10">
        <v>0</v>
      </c>
      <c r="F1012" s="10">
        <v>0</v>
      </c>
      <c r="G1012" s="11">
        <f t="shared" si="38"/>
        <v>0</v>
      </c>
      <c r="H1012" s="11">
        <f t="shared" si="35"/>
        <v>0</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0</v>
      </c>
      <c r="D1017" s="10">
        <f>BILANCA!E12</f>
        <v>0</v>
      </c>
      <c r="E1017" s="10">
        <v>0</v>
      </c>
      <c r="F1017" s="10">
        <v>0</v>
      </c>
      <c r="G1017" s="11">
        <f t="shared" si="38"/>
        <v>0</v>
      </c>
      <c r="H1017" s="11">
        <f t="shared" si="35"/>
        <v>0</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0</v>
      </c>
      <c r="D1024" s="10">
        <f>BILANCA!E19</f>
        <v>0</v>
      </c>
      <c r="E1024" s="10">
        <v>0</v>
      </c>
      <c r="F1024" s="10">
        <v>0</v>
      </c>
      <c r="G1024" s="11">
        <f t="shared" si="38"/>
        <v>0</v>
      </c>
      <c r="H1024" s="11">
        <f t="shared" si="35"/>
        <v>0</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0</v>
      </c>
      <c r="D1025" s="10">
        <f>BILANCA!E20</f>
        <v>0</v>
      </c>
      <c r="E1025" s="10">
        <v>0</v>
      </c>
      <c r="F1025" s="10">
        <v>0</v>
      </c>
      <c r="G1025" s="11">
        <f t="shared" si="38"/>
        <v>0</v>
      </c>
      <c r="H1025" s="11">
        <f t="shared" si="35"/>
        <v>0</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0</v>
      </c>
      <c r="D1026" s="10">
        <f>BILANCA!E21</f>
        <v>0</v>
      </c>
      <c r="E1026" s="10">
        <v>0</v>
      </c>
      <c r="F1026" s="10">
        <v>0</v>
      </c>
      <c r="G1026" s="11">
        <f t="shared" si="38"/>
        <v>0</v>
      </c>
      <c r="H1026" s="11">
        <f t="shared" si="35"/>
        <v>0</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0</v>
      </c>
      <c r="D1027" s="10">
        <f>BILANCA!E22</f>
        <v>0</v>
      </c>
      <c r="E1027" s="10">
        <v>0</v>
      </c>
      <c r="F1027" s="10">
        <v>0</v>
      </c>
      <c r="G1027" s="11">
        <f t="shared" si="38"/>
        <v>0</v>
      </c>
      <c r="H1027" s="11">
        <f t="shared" si="35"/>
        <v>0</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0</v>
      </c>
      <c r="D1031" s="10">
        <f>BILANCA!E26</f>
        <v>0</v>
      </c>
      <c r="E1031" s="10">
        <v>0</v>
      </c>
      <c r="F1031" s="10">
        <v>0</v>
      </c>
      <c r="G1031" s="11">
        <f t="shared" si="38"/>
        <v>0</v>
      </c>
      <c r="H1031" s="11">
        <f t="shared" si="35"/>
        <v>0</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0</v>
      </c>
      <c r="D1033" s="10">
        <f>BILANCA!E28</f>
        <v>0</v>
      </c>
      <c r="E1033" s="10">
        <v>0</v>
      </c>
      <c r="F1033" s="10">
        <v>0</v>
      </c>
      <c r="G1033" s="11">
        <f t="shared" si="38"/>
        <v>0</v>
      </c>
      <c r="H1033" s="11">
        <f t="shared" si="35"/>
        <v>0</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0</v>
      </c>
      <c r="D1059" s="10">
        <f>BILANCA!E54</f>
        <v>0</v>
      </c>
      <c r="E1059" s="10">
        <v>0</v>
      </c>
      <c r="F1059" s="10">
        <v>0</v>
      </c>
      <c r="G1059" s="11">
        <f t="shared" si="38"/>
        <v>0</v>
      </c>
      <c r="H1059" s="11">
        <f t="shared" si="35"/>
        <v>0</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0</v>
      </c>
      <c r="D1060" s="10">
        <f>BILANCA!E55</f>
        <v>0</v>
      </c>
      <c r="E1060" s="10">
        <v>0</v>
      </c>
      <c r="F1060" s="10">
        <v>0</v>
      </c>
      <c r="G1060" s="11">
        <f t="shared" si="38"/>
        <v>0</v>
      </c>
      <c r="H1060" s="11">
        <f t="shared" si="35"/>
        <v>0</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0</v>
      </c>
      <c r="D1074" s="10">
        <f>BILANCA!E69</f>
        <v>0</v>
      </c>
      <c r="E1074" s="10">
        <v>0</v>
      </c>
      <c r="F1074" s="10">
        <v>0</v>
      </c>
      <c r="G1074" s="11">
        <f t="shared" si="38"/>
        <v>0</v>
      </c>
      <c r="H1074" s="11">
        <f t="shared" si="35"/>
        <v>0</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0</v>
      </c>
      <c r="D1087" s="10">
        <f>BILANCA!E82</f>
        <v>0</v>
      </c>
      <c r="E1087" s="10">
        <v>0</v>
      </c>
      <c r="F1087" s="10">
        <v>0</v>
      </c>
      <c r="G1087" s="11">
        <f t="shared" si="38"/>
        <v>0</v>
      </c>
      <c r="H1087" s="11">
        <f t="shared" si="35"/>
        <v>0</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0</v>
      </c>
      <c r="D1092" s="10">
        <f>BILANCA!E87</f>
        <v>0</v>
      </c>
      <c r="E1092" s="10">
        <v>0</v>
      </c>
      <c r="F1092" s="10">
        <v>0</v>
      </c>
      <c r="G1092" s="11">
        <f t="shared" si="38"/>
        <v>0</v>
      </c>
      <c r="H1092" s="11">
        <f t="shared" si="35"/>
        <v>0</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0</v>
      </c>
      <c r="D1152" s="10">
        <f>BILANCA!E147</f>
        <v>0</v>
      </c>
      <c r="E1152" s="10">
        <v>0</v>
      </c>
      <c r="F1152" s="10">
        <v>0</v>
      </c>
      <c r="G1152" s="11">
        <f t="shared" si="38"/>
        <v>0</v>
      </c>
      <c r="H1152" s="11">
        <f t="shared" si="41"/>
        <v>0</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0</v>
      </c>
      <c r="E1155" s="10">
        <v>0</v>
      </c>
      <c r="F1155" s="10">
        <v>0</v>
      </c>
      <c r="G1155" s="11">
        <f t="shared" si="38"/>
        <v>0</v>
      </c>
      <c r="H1155" s="11">
        <f t="shared" si="41"/>
        <v>0</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0</v>
      </c>
      <c r="D1166" s="10">
        <f>BILANCA!E161</f>
        <v>0</v>
      </c>
      <c r="E1166" s="10">
        <v>0</v>
      </c>
      <c r="F1166" s="10">
        <v>0</v>
      </c>
      <c r="G1166" s="11">
        <f t="shared" si="38"/>
        <v>0</v>
      </c>
      <c r="H1166" s="11">
        <f t="shared" si="41"/>
        <v>0</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0</v>
      </c>
      <c r="D1180" s="10">
        <f>BILANCA!E176</f>
        <v>0</v>
      </c>
      <c r="E1180" s="10">
        <v>0</v>
      </c>
      <c r="F1180" s="10">
        <v>0</v>
      </c>
      <c r="G1180" s="11">
        <f t="shared" si="38"/>
        <v>0</v>
      </c>
      <c r="H1180" s="11">
        <f t="shared" si="41"/>
        <v>0</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0</v>
      </c>
      <c r="D1181" s="10">
        <f>BILANCA!E177</f>
        <v>0</v>
      </c>
      <c r="E1181" s="10">
        <v>0</v>
      </c>
      <c r="F1181" s="10">
        <v>0</v>
      </c>
      <c r="G1181" s="11">
        <f t="shared" si="38"/>
        <v>0</v>
      </c>
      <c r="H1181" s="11">
        <f t="shared" si="41"/>
        <v>0</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0</v>
      </c>
      <c r="D1182" s="10">
        <f>BILANCA!E178</f>
        <v>0</v>
      </c>
      <c r="E1182" s="10">
        <v>0</v>
      </c>
      <c r="F1182" s="10">
        <v>0</v>
      </c>
      <c r="G1182" s="11">
        <f t="shared" si="38"/>
        <v>0</v>
      </c>
      <c r="H1182" s="11">
        <f t="shared" si="41"/>
        <v>0</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0</v>
      </c>
      <c r="D1183" s="10">
        <f>BILANCA!E179</f>
        <v>0</v>
      </c>
      <c r="E1183" s="10">
        <v>0</v>
      </c>
      <c r="F1183" s="10">
        <v>0</v>
      </c>
      <c r="G1183" s="11">
        <f t="shared" si="38"/>
        <v>0</v>
      </c>
      <c r="H1183" s="11">
        <f t="shared" si="41"/>
        <v>0</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0</v>
      </c>
      <c r="D1184" s="10">
        <f>BILANCA!E180</f>
        <v>0</v>
      </c>
      <c r="E1184" s="10">
        <v>0</v>
      </c>
      <c r="F1184" s="10">
        <v>0</v>
      </c>
      <c r="G1184" s="11">
        <f t="shared" si="38"/>
        <v>0</v>
      </c>
      <c r="H1184" s="11">
        <f t="shared" si="41"/>
        <v>0</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0</v>
      </c>
      <c r="E1185" s="10">
        <v>0</v>
      </c>
      <c r="F1185" s="10">
        <v>0</v>
      </c>
      <c r="G1185" s="11">
        <f t="shared" si="38"/>
        <v>0</v>
      </c>
      <c r="H1185" s="11">
        <f t="shared" si="41"/>
        <v>0</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0</v>
      </c>
      <c r="E1188" s="10">
        <v>0</v>
      </c>
      <c r="F1188" s="10">
        <v>0</v>
      </c>
      <c r="G1188" s="11">
        <f t="shared" si="38"/>
        <v>0</v>
      </c>
      <c r="H1188" s="11">
        <f t="shared" si="41"/>
        <v>0</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0</v>
      </c>
      <c r="E1251" s="10">
        <v>0</v>
      </c>
      <c r="F1251" s="10">
        <v>0</v>
      </c>
      <c r="G1251" s="11">
        <f>B1251/1000*C1251+B1251/500*D1251</f>
        <v>0</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0</v>
      </c>
      <c r="D1255" s="10">
        <f>BILANCA!E251</f>
        <v>0</v>
      </c>
      <c r="E1255" s="10">
        <v>0</v>
      </c>
      <c r="F1255" s="10">
        <v>0</v>
      </c>
      <c r="G1255" s="11">
        <f t="shared" si="38"/>
        <v>0</v>
      </c>
      <c r="H1255" s="11">
        <f t="shared" si="41"/>
        <v>0</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0</v>
      </c>
      <c r="D1256" s="10">
        <f>BILANCA!E252</f>
        <v>0</v>
      </c>
      <c r="E1256" s="10">
        <v>0</v>
      </c>
      <c r="F1256" s="10">
        <v>0</v>
      </c>
      <c r="G1256" s="11">
        <f t="shared" si="38"/>
        <v>0</v>
      </c>
      <c r="H1256" s="11">
        <f t="shared" si="41"/>
        <v>0</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0</v>
      </c>
      <c r="D1257" s="10">
        <f>BILANCA!E253</f>
        <v>0</v>
      </c>
      <c r="E1257" s="10">
        <v>0</v>
      </c>
      <c r="F1257" s="10">
        <v>0</v>
      </c>
      <c r="G1257" s="11">
        <f t="shared" si="38"/>
        <v>0</v>
      </c>
      <c r="H1257" s="11">
        <f t="shared" si="41"/>
        <v>0</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0</v>
      </c>
      <c r="D1259" s="10">
        <f>BILANCA!E255</f>
        <v>0</v>
      </c>
      <c r="E1259" s="10">
        <v>0</v>
      </c>
      <c r="F1259" s="10">
        <v>0</v>
      </c>
      <c r="G1259" s="11">
        <f t="shared" si="38"/>
        <v>0</v>
      </c>
      <c r="H1259" s="11">
        <f t="shared" si="41"/>
        <v>0</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0</v>
      </c>
      <c r="D1260" s="10">
        <f>BILANCA!E256</f>
        <v>0</v>
      </c>
      <c r="E1260" s="10">
        <v>0</v>
      </c>
      <c r="F1260" s="10">
        <v>0</v>
      </c>
      <c r="G1260" s="11">
        <f t="shared" si="38"/>
        <v>0</v>
      </c>
      <c r="H1260" s="11">
        <f t="shared" si="41"/>
        <v>0</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0</v>
      </c>
      <c r="E1261" s="10">
        <v>0</v>
      </c>
      <c r="F1261" s="10">
        <v>0</v>
      </c>
      <c r="G1261" s="11">
        <f t="shared" si="38"/>
        <v>0</v>
      </c>
      <c r="H1261" s="11">
        <f t="shared" si="41"/>
        <v>0</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0</v>
      </c>
      <c r="D1264" s="10">
        <f>BILANCA!E260</f>
        <v>0</v>
      </c>
      <c r="E1264" s="10">
        <v>0</v>
      </c>
      <c r="F1264" s="10">
        <v>0</v>
      </c>
      <c r="G1264" s="11">
        <f t="shared" si="38"/>
        <v>0</v>
      </c>
      <c r="H1264" s="11">
        <f t="shared" si="41"/>
        <v>0</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0</v>
      </c>
      <c r="D1278" s="10">
        <f>BILANCA!E274</f>
        <v>0</v>
      </c>
      <c r="E1278" s="10">
        <v>0</v>
      </c>
      <c r="F1278" s="10">
        <v>0</v>
      </c>
      <c r="G1278" s="11">
        <f t="shared" si="38"/>
        <v>0</v>
      </c>
      <c r="H1278" s="11">
        <f t="shared" si="41"/>
        <v>0</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0</v>
      </c>
      <c r="E1292" s="10">
        <v>0</v>
      </c>
      <c r="F1292" s="10">
        <v>0</v>
      </c>
      <c r="G1292" s="11">
        <f t="shared" si="48"/>
        <v>0</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0</v>
      </c>
      <c r="E1301" s="10">
        <v>0</v>
      </c>
      <c r="F1301" s="10">
        <v>0</v>
      </c>
      <c r="G1301" s="11">
        <f t="shared" si="38"/>
        <v>0</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0</v>
      </c>
      <c r="E1302" s="10">
        <v>0</v>
      </c>
      <c r="F1302" s="10">
        <v>0</v>
      </c>
      <c r="G1302" s="11">
        <f t="shared" si="38"/>
        <v>0</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0</v>
      </c>
      <c r="E1306" s="10">
        <v>0</v>
      </c>
      <c r="F1306" s="10">
        <v>0</v>
      </c>
      <c r="G1306" s="11">
        <f t="shared" si="38"/>
        <v>0</v>
      </c>
      <c r="H1306" s="11">
        <f t="shared" si="41"/>
        <v>0</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0</v>
      </c>
      <c r="D1311" s="10">
        <f>BILANCA!E308</f>
        <v>0</v>
      </c>
      <c r="E1311" s="10">
        <v>0</v>
      </c>
      <c r="F1311" s="10">
        <v>0</v>
      </c>
      <c r="G1311" s="11">
        <f t="shared" si="52"/>
        <v>0</v>
      </c>
      <c r="H1311" s="11">
        <f t="shared" si="41"/>
        <v>0</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0</v>
      </c>
      <c r="D1340" s="10">
        <f>BILANCA!E337</f>
        <v>0</v>
      </c>
      <c r="E1340" s="10">
        <v>0</v>
      </c>
      <c r="F1340" s="10">
        <v>0</v>
      </c>
      <c r="G1340" s="11">
        <f t="shared" si="52"/>
        <v>0</v>
      </c>
      <c r="H1340" s="11">
        <f t="shared" si="41"/>
        <v>0</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0</v>
      </c>
      <c r="D1537" s="22">
        <f>'RAS-funkcijski'!E141</f>
        <v>0</v>
      </c>
      <c r="E1537" s="22">
        <v>0</v>
      </c>
      <c r="F1537" s="22">
        <v>0</v>
      </c>
      <c r="G1537" s="23">
        <f t="shared" si="52"/>
        <v>0</v>
      </c>
      <c r="H1537" s="23">
        <f t="shared" si="63"/>
        <v>0</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0</v>
      </c>
      <c r="E1538" s="15">
        <v>0</v>
      </c>
      <c r="F1538" s="15">
        <v>0</v>
      </c>
      <c r="G1538" s="16">
        <f t="shared" si="52"/>
        <v>0</v>
      </c>
      <c r="H1538" s="16">
        <f t="shared" si="63"/>
        <v>0</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0</v>
      </c>
      <c r="E1539" s="10">
        <v>0</v>
      </c>
      <c r="F1539" s="10">
        <v>0</v>
      </c>
      <c r="G1539" s="11">
        <f t="shared" si="52"/>
        <v>0</v>
      </c>
      <c r="H1539" s="11">
        <f t="shared" si="63"/>
        <v>0</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0</v>
      </c>
      <c r="E1540" s="10">
        <v>0</v>
      </c>
      <c r="F1540" s="10">
        <v>0</v>
      </c>
      <c r="G1540" s="11">
        <f t="shared" si="52"/>
        <v>0</v>
      </c>
      <c r="H1540" s="11">
        <f t="shared" si="63"/>
        <v>0</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0</v>
      </c>
      <c r="D1582" s="15"/>
      <c r="E1582" s="15">
        <v>0</v>
      </c>
      <c r="F1582" s="15">
        <v>0</v>
      </c>
      <c r="G1582" s="16">
        <f ref="G1582:G1686" t="shared" si="70">B1582/1000*C1582</f>
        <v>0</v>
      </c>
      <c r="H1582" s="16">
        <f ref="H1582:H1686" t="shared" si="71">ABS(C1582-ROUND(C1582,0))</f>
        <v>0</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0</v>
      </c>
      <c r="D1583" s="10">
        <v>0</v>
      </c>
      <c r="E1583" s="10">
        <v>0</v>
      </c>
      <c r="F1583" s="10">
        <v>0</v>
      </c>
      <c r="G1583" s="11">
        <f t="shared" si="70"/>
        <v>0</v>
      </c>
      <c r="H1583" s="11">
        <f t="shared" si="71"/>
        <v>0</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0</v>
      </c>
      <c r="D1585" s="10">
        <v>0</v>
      </c>
      <c r="E1585" s="10">
        <v>0</v>
      </c>
      <c r="F1585" s="10">
        <v>0</v>
      </c>
      <c r="G1585" s="11">
        <f t="shared" si="70"/>
        <v>0</v>
      </c>
      <c r="H1585" s="11">
        <f t="shared" si="71"/>
        <v>0</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0</v>
      </c>
      <c r="D1586" s="10">
        <v>0</v>
      </c>
      <c r="E1586" s="10">
        <v>0</v>
      </c>
      <c r="F1586" s="10">
        <v>0</v>
      </c>
      <c r="G1586" s="11">
        <f t="shared" si="70"/>
        <v>0</v>
      </c>
      <c r="H1586" s="11">
        <f t="shared" si="71"/>
        <v>0</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0</v>
      </c>
      <c r="D1587" s="10">
        <v>0</v>
      </c>
      <c r="E1587" s="10">
        <v>0</v>
      </c>
      <c r="F1587" s="10">
        <v>0</v>
      </c>
      <c r="G1587" s="11">
        <f t="shared" si="70"/>
        <v>0</v>
      </c>
      <c r="H1587" s="11">
        <f t="shared" si="71"/>
        <v>0</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0</v>
      </c>
      <c r="D1588" s="10">
        <v>0</v>
      </c>
      <c r="E1588" s="10">
        <v>0</v>
      </c>
      <c r="F1588" s="10">
        <v>0</v>
      </c>
      <c r="G1588" s="11">
        <f t="shared" si="70"/>
        <v>0</v>
      </c>
      <c r="H1588" s="11">
        <f t="shared" si="71"/>
        <v>0</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0</v>
      </c>
      <c r="D1594" s="10">
        <v>0</v>
      </c>
      <c r="E1594" s="10">
        <v>0</v>
      </c>
      <c r="F1594" s="10">
        <v>0</v>
      </c>
      <c r="G1594" s="11">
        <f t="shared" si="70"/>
        <v>0</v>
      </c>
      <c r="H1594" s="11">
        <f t="shared" si="71"/>
        <v>0</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0</v>
      </c>
      <c r="D1602" s="10">
        <v>0</v>
      </c>
      <c r="E1602" s="10">
        <v>0</v>
      </c>
      <c r="F1602" s="10">
        <v>0</v>
      </c>
      <c r="G1602" s="11">
        <f t="shared" si="70"/>
        <v>0</v>
      </c>
      <c r="H1602" s="11">
        <f t="shared" si="71"/>
        <v>0</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0</v>
      </c>
      <c r="D1604" s="10">
        <v>0</v>
      </c>
      <c r="E1604" s="10">
        <v>0</v>
      </c>
      <c r="F1604" s="10">
        <v>0</v>
      </c>
      <c r="G1604" s="11">
        <f t="shared" si="70"/>
        <v>0</v>
      </c>
      <c r="H1604" s="11">
        <f t="shared" si="71"/>
        <v>0</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0</v>
      </c>
      <c r="D1605" s="10">
        <v>0</v>
      </c>
      <c r="E1605" s="10">
        <v>0</v>
      </c>
      <c r="F1605" s="10">
        <v>0</v>
      </c>
      <c r="G1605" s="11">
        <f t="shared" si="70"/>
        <v>0</v>
      </c>
      <c r="H1605" s="11">
        <f t="shared" si="71"/>
        <v>0</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0</v>
      </c>
      <c r="D1606" s="10">
        <v>0</v>
      </c>
      <c r="E1606" s="10">
        <v>0</v>
      </c>
      <c r="F1606" s="10">
        <v>0</v>
      </c>
      <c r="G1606" s="11">
        <f t="shared" si="70"/>
        <v>0</v>
      </c>
      <c r="H1606" s="11">
        <f t="shared" si="71"/>
        <v>0</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0</v>
      </c>
      <c r="D1607" s="10">
        <v>0</v>
      </c>
      <c r="E1607" s="10">
        <v>0</v>
      </c>
      <c r="F1607" s="10">
        <v>0</v>
      </c>
      <c r="G1607" s="11">
        <f t="shared" si="70"/>
        <v>0</v>
      </c>
      <c r="H1607" s="11">
        <f t="shared" si="71"/>
        <v>0</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0</v>
      </c>
      <c r="D1613" s="10">
        <v>0</v>
      </c>
      <c r="E1613" s="10">
        <v>0</v>
      </c>
      <c r="F1613" s="10">
        <v>0</v>
      </c>
      <c r="G1613" s="11">
        <f t="shared" si="70"/>
        <v>0</v>
      </c>
      <c r="H1613" s="11">
        <f t="shared" si="71"/>
        <v>0</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0</v>
      </c>
      <c r="D1621" s="10">
        <v>0</v>
      </c>
      <c r="E1621" s="10">
        <v>0</v>
      </c>
      <c r="F1621" s="10">
        <v>0</v>
      </c>
      <c r="G1621" s="11">
        <f t="shared" si="70"/>
        <v>0</v>
      </c>
      <c r="H1621" s="11">
        <f t="shared" si="71"/>
        <v>0</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0</v>
      </c>
      <c r="D1681" s="10">
        <v>0</v>
      </c>
      <c r="E1681" s="10">
        <v>0</v>
      </c>
      <c r="F1681" s="10">
        <v>0</v>
      </c>
      <c r="G1681" s="11">
        <f t="shared" si="70"/>
        <v>0</v>
      </c>
      <c r="H1681" s="11">
        <f t="shared" si="71"/>
        <v>0</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0</v>
      </c>
      <c r="D1683" s="10">
        <v>0</v>
      </c>
      <c r="E1683" s="10">
        <v>0</v>
      </c>
      <c r="F1683" s="10">
        <v>0</v>
      </c>
      <c r="G1683" s="11">
        <f t="shared" si="70"/>
        <v>0</v>
      </c>
      <c r="H1683" s="11">
        <f t="shared" si="71"/>
        <v>0</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3" t="s">
        <v>2019</v>
      </c>
      <c r="B1" s="403"/>
      <c r="C1" s="403"/>
    </row>
    <row r="2" ht="33" customHeight="1">
      <c r="A2" s="404" t="s">
        <v>2020</v>
      </c>
      <c r="B2" s="405"/>
      <c r="C2" s="402"/>
      <c r="D2" s="13"/>
      <c r="E2" s="13"/>
      <c r="F2" s="13"/>
      <c r="G2" s="13"/>
      <c r="H2" s="13"/>
      <c r="I2" s="13"/>
      <c r="J2" s="13"/>
      <c r="K2" s="13"/>
      <c r="L2" s="13"/>
      <c r="M2" s="13"/>
      <c r="N2" s="13"/>
      <c r="O2" s="13"/>
      <c r="P2" s="13"/>
    </row>
    <row r="3" ht="18.75" customHeight="1">
      <c r="A3" s="230" t="s">
        <v>2021</v>
      </c>
      <c r="B3" s="406" t="s">
        <v>2022</v>
      </c>
      <c r="C3" s="402"/>
      <c r="D3" s="13"/>
      <c r="E3" s="13"/>
      <c r="F3" s="13"/>
      <c r="G3" s="13"/>
      <c r="H3" s="13"/>
      <c r="I3" s="13"/>
      <c r="J3" s="13"/>
      <c r="K3" s="13"/>
      <c r="L3" s="13"/>
      <c r="M3" s="13"/>
      <c r="N3" s="13"/>
      <c r="O3" s="13"/>
      <c r="P3" s="13"/>
    </row>
    <row r="4" hidden="1" ht="37.5" customHeight="1">
      <c r="A4" s="231" t="s">
        <v>2023</v>
      </c>
      <c r="B4" s="401" t="s">
        <v>2024</v>
      </c>
      <c r="C4" s="402"/>
      <c r="D4" s="13"/>
      <c r="E4" s="13"/>
      <c r="F4" s="13"/>
      <c r="G4" s="13"/>
      <c r="H4" s="13"/>
      <c r="I4" s="13"/>
      <c r="J4" s="13"/>
      <c r="K4" s="13"/>
      <c r="L4" s="13"/>
      <c r="M4" s="13"/>
      <c r="N4" s="13"/>
      <c r="O4" s="13"/>
      <c r="P4" s="13"/>
    </row>
    <row r="5" hidden="1" ht="48" customHeight="1">
      <c r="A5" s="231" t="s">
        <v>2023</v>
      </c>
      <c r="B5" s="401" t="s">
        <v>2025</v>
      </c>
      <c r="C5" s="402"/>
      <c r="D5" s="13"/>
      <c r="E5" s="13"/>
      <c r="F5" s="13"/>
      <c r="G5" s="13"/>
      <c r="H5" s="13"/>
      <c r="I5" s="13"/>
      <c r="J5" s="13"/>
      <c r="K5" s="13"/>
      <c r="L5" s="13"/>
      <c r="M5" s="13"/>
      <c r="N5" s="13"/>
      <c r="O5" s="13"/>
      <c r="P5" s="13"/>
    </row>
    <row r="6" hidden="1" ht="59.25" customHeight="1">
      <c r="A6" s="231" t="s">
        <v>2023</v>
      </c>
      <c r="B6" s="401" t="s">
        <v>2026</v>
      </c>
      <c r="C6" s="402"/>
      <c r="D6" s="13"/>
      <c r="E6" s="13"/>
      <c r="F6" s="13"/>
      <c r="G6" s="13"/>
      <c r="H6" s="13"/>
      <c r="I6" s="13"/>
      <c r="J6" s="13"/>
      <c r="K6" s="13"/>
      <c r="L6" s="13"/>
      <c r="M6" s="13"/>
      <c r="N6" s="13"/>
      <c r="O6" s="13"/>
      <c r="P6" s="13"/>
    </row>
    <row r="7" hidden="1" ht="48" customHeight="1">
      <c r="A7" s="231" t="s">
        <v>2027</v>
      </c>
      <c r="B7" s="401" t="s">
        <v>2028</v>
      </c>
      <c r="C7" s="402"/>
      <c r="D7" s="13"/>
      <c r="E7" s="13"/>
      <c r="F7" s="13"/>
      <c r="G7" s="13"/>
      <c r="H7" s="13"/>
      <c r="I7" s="13"/>
      <c r="J7" s="13"/>
      <c r="K7" s="13"/>
      <c r="L7" s="13"/>
      <c r="M7" s="13"/>
      <c r="N7" s="13"/>
      <c r="O7" s="13"/>
      <c r="P7" s="13"/>
    </row>
    <row r="8" hidden="1" ht="41.25" customHeight="1">
      <c r="A8" s="231" t="s">
        <v>2029</v>
      </c>
      <c r="B8" s="401" t="s">
        <v>2030</v>
      </c>
      <c r="C8" s="402"/>
      <c r="D8" s="13"/>
      <c r="E8" s="13"/>
      <c r="F8" s="13"/>
      <c r="G8" s="13"/>
      <c r="H8" s="13"/>
      <c r="I8" s="13"/>
      <c r="J8" s="13"/>
      <c r="K8" s="13"/>
      <c r="L8" s="13"/>
      <c r="M8" s="13"/>
      <c r="N8" s="13"/>
      <c r="O8" s="13"/>
      <c r="P8" s="13"/>
    </row>
    <row r="9" hidden="1" ht="59.25" customHeight="1">
      <c r="A9" s="231" t="s">
        <v>2031</v>
      </c>
      <c r="B9" s="401" t="s">
        <v>2032</v>
      </c>
      <c r="C9" s="402"/>
      <c r="D9" s="13"/>
      <c r="E9" s="13"/>
      <c r="F9" s="13"/>
      <c r="G9" s="13"/>
      <c r="H9" s="13"/>
      <c r="I9" s="13"/>
      <c r="J9" s="13"/>
      <c r="K9" s="13"/>
      <c r="L9" s="13"/>
      <c r="M9" s="13"/>
      <c r="N9" s="13"/>
      <c r="O9" s="13"/>
      <c r="P9" s="13"/>
    </row>
    <row r="10" hidden="1" ht="61.5" customHeight="1">
      <c r="A10" s="231" t="s">
        <v>2031</v>
      </c>
      <c r="B10" s="401" t="s">
        <v>2033</v>
      </c>
      <c r="C10" s="402"/>
      <c r="D10" s="13"/>
      <c r="E10" s="13"/>
      <c r="F10" s="13"/>
      <c r="G10" s="13"/>
      <c r="H10" s="13"/>
      <c r="I10" s="13"/>
      <c r="J10" s="13"/>
      <c r="K10" s="13"/>
      <c r="L10" s="13"/>
      <c r="M10" s="13"/>
      <c r="N10" s="13"/>
      <c r="O10" s="13"/>
      <c r="P10" s="13"/>
    </row>
    <row r="11" hidden="1" ht="43.5" customHeight="1">
      <c r="A11" s="231" t="s">
        <v>2031</v>
      </c>
      <c r="B11" s="401" t="s">
        <v>2034</v>
      </c>
      <c r="C11" s="402"/>
      <c r="D11" s="13"/>
      <c r="E11" s="13"/>
      <c r="F11" s="13"/>
      <c r="G11" s="13"/>
      <c r="H11" s="13"/>
      <c r="I11" s="13"/>
      <c r="J11" s="13"/>
      <c r="K11" s="13"/>
      <c r="L11" s="13"/>
      <c r="M11" s="13"/>
      <c r="N11" s="13"/>
      <c r="O11" s="13"/>
      <c r="P11" s="13"/>
    </row>
    <row r="12" hidden="1" ht="27.75" customHeight="1">
      <c r="A12" s="231" t="s">
        <v>2035</v>
      </c>
      <c r="B12" s="401" t="s">
        <v>2036</v>
      </c>
      <c r="C12" s="402"/>
      <c r="D12" s="13"/>
      <c r="E12" s="13"/>
      <c r="F12" s="13"/>
      <c r="G12" s="13"/>
      <c r="H12" s="13"/>
      <c r="I12" s="13"/>
      <c r="J12" s="13"/>
      <c r="K12" s="13"/>
      <c r="L12" s="13"/>
      <c r="M12" s="13"/>
      <c r="N12" s="13"/>
      <c r="O12" s="13"/>
      <c r="P12" s="13"/>
    </row>
    <row r="13" hidden="1" ht="27.75" customHeight="1">
      <c r="A13" s="231" t="s">
        <v>2037</v>
      </c>
      <c r="B13" s="401" t="s">
        <v>2038</v>
      </c>
      <c r="C13" s="402"/>
      <c r="D13" s="13"/>
      <c r="E13" s="13"/>
      <c r="F13" s="13"/>
      <c r="G13" s="13"/>
      <c r="H13" s="13"/>
      <c r="I13" s="13"/>
      <c r="J13" s="13"/>
      <c r="K13" s="13"/>
      <c r="L13" s="13"/>
      <c r="M13" s="13"/>
      <c r="N13" s="13"/>
      <c r="O13" s="13"/>
      <c r="P13" s="13"/>
    </row>
    <row r="14" hidden="1" ht="45.75" customHeight="1">
      <c r="A14" s="231" t="s">
        <v>2039</v>
      </c>
      <c r="B14" s="401" t="s">
        <v>2040</v>
      </c>
      <c r="C14" s="402"/>
      <c r="D14" s="13"/>
      <c r="E14" s="13"/>
      <c r="F14" s="13"/>
      <c r="G14" s="13"/>
      <c r="H14" s="13"/>
      <c r="I14" s="13"/>
      <c r="J14" s="13"/>
      <c r="K14" s="13"/>
      <c r="L14" s="13"/>
      <c r="M14" s="13"/>
      <c r="N14" s="13"/>
      <c r="O14" s="13"/>
      <c r="P14" s="13"/>
    </row>
    <row r="15" hidden="1" ht="45.75" customHeight="1">
      <c r="A15" s="231" t="s">
        <v>2041</v>
      </c>
      <c r="B15" s="401" t="s">
        <v>2042</v>
      </c>
      <c r="C15" s="402"/>
      <c r="D15" s="13"/>
      <c r="E15" s="13"/>
      <c r="F15" s="13"/>
      <c r="G15" s="13"/>
      <c r="H15" s="13"/>
      <c r="I15" s="13"/>
      <c r="J15" s="13"/>
      <c r="K15" s="13"/>
      <c r="L15" s="13"/>
      <c r="M15" s="13"/>
      <c r="N15" s="13"/>
      <c r="O15" s="13"/>
      <c r="P15" s="13"/>
    </row>
    <row r="16" hidden="1" ht="51" customHeight="1">
      <c r="A16" s="231" t="s">
        <v>2043</v>
      </c>
      <c r="B16" s="401" t="s">
        <v>2044</v>
      </c>
      <c r="C16" s="402"/>
      <c r="D16" s="13"/>
      <c r="E16" s="13"/>
      <c r="F16" s="13"/>
      <c r="G16" s="13"/>
      <c r="H16" s="13"/>
      <c r="I16" s="13"/>
      <c r="J16" s="13"/>
      <c r="K16" s="13"/>
      <c r="L16" s="13"/>
      <c r="M16" s="13"/>
      <c r="N16" s="13"/>
      <c r="O16" s="13"/>
      <c r="P16" s="13"/>
    </row>
    <row r="17" hidden="1" ht="27.75" customHeight="1">
      <c r="A17" s="231" t="s">
        <v>2045</v>
      </c>
      <c r="B17" s="401" t="s">
        <v>2046</v>
      </c>
      <c r="C17" s="402"/>
      <c r="D17" s="13"/>
      <c r="E17" s="13"/>
      <c r="F17" s="13"/>
      <c r="G17" s="13"/>
      <c r="H17" s="13"/>
      <c r="I17" s="13"/>
      <c r="J17" s="13"/>
      <c r="K17" s="13"/>
      <c r="L17" s="13"/>
      <c r="M17" s="13"/>
      <c r="N17" s="13"/>
      <c r="O17" s="13"/>
      <c r="P17" s="13"/>
    </row>
    <row r="18" hidden="1" ht="27.75" customHeight="1">
      <c r="A18" s="231" t="s">
        <v>2047</v>
      </c>
      <c r="B18" s="401" t="s">
        <v>2048</v>
      </c>
      <c r="C18" s="402"/>
      <c r="D18" s="13"/>
      <c r="E18" s="13"/>
      <c r="F18" s="13"/>
      <c r="G18" s="13"/>
      <c r="H18" s="13"/>
      <c r="I18" s="13"/>
      <c r="J18" s="13"/>
      <c r="K18" s="13"/>
      <c r="L18" s="13"/>
      <c r="M18" s="13"/>
      <c r="N18" s="13"/>
      <c r="O18" s="13"/>
      <c r="P18" s="13"/>
    </row>
    <row r="19" hidden="1" ht="45" customHeight="1">
      <c r="A19" s="231" t="s">
        <v>2047</v>
      </c>
      <c r="B19" s="401" t="s">
        <v>2049</v>
      </c>
      <c r="C19" s="402"/>
      <c r="D19" s="13"/>
      <c r="E19" s="13"/>
      <c r="F19" s="13"/>
      <c r="G19" s="13"/>
      <c r="H19" s="13"/>
      <c r="I19" s="13"/>
      <c r="J19" s="13"/>
      <c r="K19" s="13"/>
      <c r="L19" s="13"/>
      <c r="M19" s="13"/>
      <c r="N19" s="13"/>
      <c r="O19" s="13"/>
      <c r="P19" s="13"/>
    </row>
    <row r="20" hidden="1" ht="45" customHeight="1">
      <c r="A20" s="231" t="s">
        <v>2050</v>
      </c>
      <c r="B20" s="401" t="s">
        <v>2051</v>
      </c>
      <c r="C20" s="402"/>
      <c r="D20" s="13"/>
      <c r="E20" s="13"/>
      <c r="F20" s="13"/>
      <c r="G20" s="13"/>
      <c r="H20" s="13"/>
      <c r="I20" s="13"/>
      <c r="J20" s="13"/>
      <c r="K20" s="13"/>
      <c r="L20" s="13"/>
      <c r="M20" s="13"/>
      <c r="N20" s="13"/>
      <c r="O20" s="13"/>
      <c r="P20" s="13"/>
    </row>
    <row r="21" hidden="1" ht="30" customHeight="1">
      <c r="A21" s="231" t="s">
        <v>2052</v>
      </c>
      <c r="B21" s="401" t="s">
        <v>2053</v>
      </c>
      <c r="C21" s="402"/>
      <c r="D21" s="13"/>
      <c r="E21" s="13"/>
      <c r="F21" s="13"/>
      <c r="G21" s="13"/>
      <c r="H21" s="13"/>
      <c r="I21" s="13"/>
      <c r="J21" s="13"/>
      <c r="K21" s="13"/>
      <c r="L21" s="13"/>
      <c r="M21" s="13"/>
      <c r="N21" s="13"/>
      <c r="O21" s="13"/>
      <c r="P21" s="13"/>
    </row>
    <row r="22" hidden="1" ht="30" customHeight="1">
      <c r="A22" s="231" t="s">
        <v>2054</v>
      </c>
      <c r="B22" s="401" t="s">
        <v>2055</v>
      </c>
      <c r="C22" s="402"/>
      <c r="D22" s="13"/>
      <c r="E22" s="13"/>
      <c r="F22" s="13"/>
      <c r="G22" s="13"/>
      <c r="H22" s="13"/>
      <c r="I22" s="13"/>
      <c r="J22" s="13"/>
      <c r="K22" s="13"/>
      <c r="L22" s="13"/>
      <c r="M22" s="13"/>
      <c r="N22" s="13"/>
      <c r="O22" s="13"/>
      <c r="P22" s="13"/>
    </row>
    <row r="23" hidden="1" ht="30" customHeight="1">
      <c r="A23" s="231" t="s">
        <v>2056</v>
      </c>
      <c r="B23" s="401" t="s">
        <v>2057</v>
      </c>
      <c r="C23" s="402"/>
      <c r="D23" s="13"/>
      <c r="E23" s="13"/>
      <c r="F23" s="13"/>
      <c r="G23" s="13"/>
      <c r="H23" s="13"/>
      <c r="I23" s="13"/>
      <c r="J23" s="13"/>
      <c r="K23" s="13"/>
      <c r="L23" s="13"/>
      <c r="M23" s="13"/>
      <c r="N23" s="13"/>
      <c r="O23" s="13"/>
      <c r="P23" s="13"/>
    </row>
    <row r="24" hidden="1" ht="30" customHeight="1">
      <c r="A24" s="231" t="s">
        <v>2058</v>
      </c>
      <c r="B24" s="401" t="s">
        <v>2059</v>
      </c>
      <c r="C24" s="402"/>
      <c r="D24" s="13"/>
      <c r="E24" s="13"/>
      <c r="F24" s="13"/>
      <c r="G24" s="13"/>
      <c r="H24" s="13"/>
      <c r="I24" s="13"/>
      <c r="J24" s="13"/>
      <c r="K24" s="13"/>
      <c r="L24" s="13"/>
      <c r="M24" s="13"/>
      <c r="N24" s="13"/>
      <c r="O24" s="13"/>
      <c r="P24" s="13"/>
    </row>
    <row r="25" hidden="1" ht="30" customHeight="1">
      <c r="A25" s="231" t="s">
        <v>2060</v>
      </c>
      <c r="B25" s="401" t="s">
        <v>2061</v>
      </c>
      <c r="C25" s="402"/>
      <c r="D25" s="13"/>
      <c r="E25" s="13"/>
      <c r="F25" s="13"/>
      <c r="G25" s="13"/>
      <c r="H25" s="13"/>
      <c r="I25" s="13"/>
      <c r="J25" s="13"/>
      <c r="K25" s="13"/>
      <c r="L25" s="13"/>
      <c r="M25" s="13"/>
      <c r="N25" s="13"/>
      <c r="O25" s="13"/>
      <c r="P25" s="13"/>
    </row>
    <row r="26" hidden="1" ht="30" customHeight="1">
      <c r="A26" s="231" t="s">
        <v>2062</v>
      </c>
      <c r="B26" s="401" t="s">
        <v>2063</v>
      </c>
      <c r="C26" s="402"/>
      <c r="D26" s="13"/>
      <c r="E26" s="13"/>
      <c r="F26" s="13"/>
      <c r="G26" s="13"/>
      <c r="H26" s="13"/>
      <c r="I26" s="13"/>
      <c r="J26" s="13"/>
      <c r="K26" s="13"/>
      <c r="L26" s="13"/>
      <c r="M26" s="13"/>
      <c r="N26" s="13"/>
      <c r="O26" s="13"/>
      <c r="P26" s="13"/>
    </row>
    <row r="27" hidden="1" ht="70.5" customHeight="1">
      <c r="A27" s="231" t="s">
        <v>2064</v>
      </c>
      <c r="B27" s="401" t="s">
        <v>2065</v>
      </c>
      <c r="C27" s="402"/>
      <c r="D27" s="13"/>
      <c r="E27" s="13"/>
      <c r="F27" s="13"/>
      <c r="G27" s="13"/>
      <c r="H27" s="13"/>
      <c r="I27" s="13"/>
      <c r="J27" s="13"/>
      <c r="K27" s="13"/>
      <c r="L27" s="13"/>
      <c r="M27" s="13"/>
      <c r="N27" s="13"/>
      <c r="O27" s="13"/>
      <c r="P27" s="13"/>
    </row>
    <row r="28" hidden="1" ht="48" customHeight="1">
      <c r="A28" s="231" t="s">
        <v>2066</v>
      </c>
      <c r="B28" s="401" t="s">
        <v>2067</v>
      </c>
      <c r="C28" s="402"/>
      <c r="D28" s="13"/>
      <c r="E28" s="13"/>
      <c r="F28" s="13"/>
      <c r="G28" s="13"/>
      <c r="H28" s="13"/>
      <c r="I28" s="13"/>
      <c r="J28" s="13"/>
      <c r="K28" s="13"/>
      <c r="L28" s="13"/>
      <c r="M28" s="13"/>
      <c r="N28" s="13"/>
      <c r="O28" s="13"/>
      <c r="P28" s="13"/>
    </row>
    <row r="29" hidden="1" ht="100.5" customHeight="1">
      <c r="A29" s="231" t="s">
        <v>2068</v>
      </c>
      <c r="B29" s="401" t="s">
        <v>2069</v>
      </c>
      <c r="C29" s="402"/>
      <c r="D29" s="13"/>
      <c r="E29" s="13"/>
      <c r="F29" s="13"/>
      <c r="G29" s="13"/>
      <c r="H29" s="13"/>
      <c r="I29" s="13"/>
      <c r="J29" s="13"/>
      <c r="K29" s="13"/>
      <c r="L29" s="13"/>
      <c r="M29" s="13"/>
      <c r="N29" s="13"/>
      <c r="O29" s="13"/>
      <c r="P29" s="13"/>
    </row>
    <row r="30" hidden="1" ht="45" customHeight="1">
      <c r="A30" s="231" t="s">
        <v>2070</v>
      </c>
      <c r="B30" s="401" t="s">
        <v>2071</v>
      </c>
      <c r="C30" s="402"/>
      <c r="D30" s="13"/>
      <c r="E30" s="13"/>
      <c r="F30" s="13"/>
      <c r="G30" s="13"/>
      <c r="H30" s="13"/>
      <c r="I30" s="13"/>
      <c r="J30" s="13"/>
      <c r="K30" s="13"/>
      <c r="L30" s="13"/>
      <c r="M30" s="13"/>
      <c r="N30" s="13"/>
      <c r="O30" s="13"/>
      <c r="P30" s="13"/>
    </row>
    <row r="31" hidden="1" ht="45" customHeight="1">
      <c r="A31" s="231" t="s">
        <v>2072</v>
      </c>
      <c r="B31" s="401" t="s">
        <v>2073</v>
      </c>
      <c r="C31" s="402"/>
      <c r="D31" s="13"/>
      <c r="E31" s="13"/>
      <c r="F31" s="13"/>
      <c r="G31" s="13"/>
      <c r="H31" s="13"/>
      <c r="I31" s="13"/>
      <c r="J31" s="13"/>
      <c r="K31" s="13"/>
      <c r="L31" s="13"/>
      <c r="M31" s="13"/>
      <c r="N31" s="13"/>
      <c r="O31" s="13"/>
      <c r="P31" s="13"/>
    </row>
    <row r="32" hidden="1" ht="45" customHeight="1">
      <c r="A32" s="231" t="s">
        <v>2074</v>
      </c>
      <c r="B32" s="401" t="s">
        <v>2075</v>
      </c>
      <c r="C32" s="402"/>
      <c r="D32" s="13"/>
      <c r="E32" s="13"/>
      <c r="F32" s="13"/>
      <c r="G32" s="13"/>
      <c r="H32" s="13"/>
      <c r="I32" s="13"/>
      <c r="J32" s="13"/>
      <c r="K32" s="13"/>
      <c r="L32" s="13"/>
      <c r="M32" s="13"/>
      <c r="N32" s="13"/>
      <c r="O32" s="13"/>
      <c r="P32" s="13"/>
    </row>
    <row r="33" hidden="1" ht="72" customHeight="1">
      <c r="A33" s="231" t="s">
        <v>2076</v>
      </c>
      <c r="B33" s="401" t="s">
        <v>2077</v>
      </c>
      <c r="C33" s="402"/>
      <c r="D33" s="13"/>
      <c r="E33" s="13"/>
      <c r="F33" s="13"/>
      <c r="G33" s="13"/>
      <c r="H33" s="13"/>
      <c r="I33" s="13"/>
      <c r="J33" s="13"/>
      <c r="K33" s="13"/>
      <c r="L33" s="13"/>
      <c r="M33" s="13"/>
      <c r="N33" s="13"/>
      <c r="O33" s="13"/>
      <c r="P33" s="13"/>
    </row>
    <row r="34" hidden="1" ht="79.5" customHeight="1">
      <c r="A34" s="231" t="s">
        <v>2078</v>
      </c>
      <c r="B34" s="401" t="s">
        <v>2079</v>
      </c>
      <c r="C34" s="402"/>
      <c r="D34" s="13"/>
      <c r="E34" s="13"/>
      <c r="F34" s="13"/>
      <c r="G34" s="13"/>
      <c r="H34" s="13"/>
      <c r="I34" s="13"/>
      <c r="J34" s="13"/>
      <c r="K34" s="13"/>
      <c r="L34" s="13"/>
      <c r="M34" s="13"/>
      <c r="N34" s="13"/>
      <c r="O34" s="13"/>
      <c r="P34" s="13"/>
    </row>
    <row r="35" hidden="1" ht="70.5" customHeight="1">
      <c r="A35" s="231" t="s">
        <v>2080</v>
      </c>
      <c r="B35" s="401" t="s">
        <v>2081</v>
      </c>
      <c r="C35" s="402"/>
      <c r="D35" s="13"/>
      <c r="E35" s="13"/>
      <c r="F35" s="13"/>
      <c r="G35" s="13"/>
      <c r="H35" s="13"/>
      <c r="I35" s="13"/>
      <c r="J35" s="13"/>
      <c r="K35" s="13"/>
      <c r="L35" s="13"/>
      <c r="M35" s="13"/>
      <c r="N35" s="13"/>
      <c r="O35" s="13"/>
      <c r="P35" s="13"/>
    </row>
    <row r="36" hidden="1" ht="45.75" customHeight="1">
      <c r="A36" s="231" t="s">
        <v>2082</v>
      </c>
      <c r="B36" s="401" t="s">
        <v>2083</v>
      </c>
      <c r="C36" s="402"/>
      <c r="D36" s="13"/>
      <c r="E36" s="13"/>
      <c r="F36" s="13"/>
      <c r="G36" s="13"/>
      <c r="H36" s="13"/>
      <c r="I36" s="13"/>
      <c r="J36" s="13"/>
      <c r="K36" s="13"/>
      <c r="L36" s="13"/>
      <c r="M36" s="13"/>
      <c r="N36" s="13"/>
      <c r="O36" s="13"/>
      <c r="P36" s="13"/>
    </row>
    <row r="37" hidden="1" ht="54.75" customHeight="1">
      <c r="A37" s="231" t="s">
        <v>2084</v>
      </c>
      <c r="B37" s="401" t="s">
        <v>2085</v>
      </c>
      <c r="C37" s="402"/>
      <c r="D37" s="13"/>
      <c r="E37" s="13"/>
      <c r="F37" s="13"/>
      <c r="G37" s="13"/>
      <c r="H37" s="13"/>
      <c r="I37" s="13"/>
      <c r="J37" s="13"/>
      <c r="K37" s="13"/>
      <c r="L37" s="13"/>
      <c r="M37" s="13"/>
      <c r="N37" s="13"/>
      <c r="O37" s="13"/>
      <c r="P37" s="13"/>
    </row>
    <row r="38" hidden="1" ht="37.5" customHeight="1">
      <c r="A38" s="231" t="s">
        <v>2086</v>
      </c>
      <c r="B38" s="401" t="s">
        <v>2087</v>
      </c>
      <c r="C38" s="402"/>
      <c r="D38" s="13"/>
      <c r="E38" s="13"/>
      <c r="F38" s="13"/>
      <c r="G38" s="13"/>
      <c r="H38" s="13"/>
      <c r="I38" s="13"/>
      <c r="J38" s="13"/>
      <c r="K38" s="13"/>
      <c r="L38" s="13"/>
      <c r="M38" s="13"/>
      <c r="N38" s="13"/>
      <c r="O38" s="13"/>
      <c r="P38" s="13"/>
    </row>
    <row r="39" hidden="1" ht="61.5" customHeight="1">
      <c r="A39" s="231" t="s">
        <v>2088</v>
      </c>
      <c r="B39" s="401" t="s">
        <v>2089</v>
      </c>
      <c r="C39" s="402"/>
      <c r="D39" s="13"/>
      <c r="E39" s="13"/>
      <c r="F39" s="13"/>
      <c r="G39" s="13"/>
      <c r="H39" s="13"/>
      <c r="I39" s="13"/>
      <c r="J39" s="13"/>
      <c r="K39" s="13"/>
      <c r="L39" s="13"/>
      <c r="M39" s="13"/>
      <c r="N39" s="13"/>
      <c r="O39" s="13"/>
      <c r="P39" s="13"/>
    </row>
    <row r="40" hidden="1" ht="53.25" customHeight="1">
      <c r="A40" s="231" t="s">
        <v>2090</v>
      </c>
      <c r="B40" s="401" t="s">
        <v>2091</v>
      </c>
      <c r="C40" s="402"/>
      <c r="D40" s="13"/>
      <c r="E40" s="13"/>
      <c r="F40" s="13"/>
      <c r="G40" s="13"/>
      <c r="H40" s="13"/>
      <c r="I40" s="13"/>
      <c r="J40" s="13"/>
      <c r="K40" s="13"/>
      <c r="L40" s="13"/>
      <c r="M40" s="13"/>
      <c r="N40" s="13"/>
      <c r="O40" s="13"/>
      <c r="P40" s="13"/>
    </row>
    <row r="41" hidden="1" ht="73.5" customHeight="1">
      <c r="A41" s="231" t="s">
        <v>2092</v>
      </c>
      <c r="B41" s="401" t="s">
        <v>2093</v>
      </c>
      <c r="C41" s="402"/>
      <c r="D41" s="13"/>
      <c r="E41" s="13"/>
      <c r="F41" s="13"/>
      <c r="G41" s="13"/>
      <c r="H41" s="13"/>
      <c r="I41" s="13"/>
      <c r="J41" s="13"/>
      <c r="K41" s="13"/>
      <c r="L41" s="13"/>
      <c r="M41" s="13"/>
      <c r="N41" s="13"/>
      <c r="O41" s="13"/>
      <c r="P41" s="13"/>
    </row>
    <row r="42" hidden="1" ht="57.75" customHeight="1">
      <c r="A42" s="231" t="s">
        <v>2094</v>
      </c>
      <c r="B42" s="401" t="s">
        <v>2095</v>
      </c>
      <c r="C42" s="402"/>
      <c r="D42" s="13"/>
      <c r="E42" s="13"/>
      <c r="F42" s="13"/>
      <c r="G42" s="13"/>
      <c r="H42" s="13"/>
      <c r="I42" s="13"/>
      <c r="J42" s="13"/>
      <c r="K42" s="13"/>
      <c r="L42" s="13"/>
      <c r="M42" s="13"/>
      <c r="N42" s="13"/>
      <c r="O42" s="13"/>
      <c r="P42" s="13"/>
    </row>
    <row r="43" hidden="1" ht="84" customHeight="1">
      <c r="A43" s="231" t="s">
        <v>2096</v>
      </c>
      <c r="B43" s="401" t="s">
        <v>2097</v>
      </c>
      <c r="C43" s="402"/>
      <c r="D43" s="13"/>
      <c r="E43" s="13"/>
      <c r="F43" s="13"/>
      <c r="G43" s="13"/>
      <c r="H43" s="13"/>
      <c r="I43" s="13"/>
      <c r="J43" s="13"/>
      <c r="K43" s="13"/>
      <c r="L43" s="13"/>
      <c r="M43" s="13"/>
      <c r="N43" s="13"/>
      <c r="O43" s="13"/>
      <c r="P43" s="13"/>
    </row>
    <row r="44" hidden="1" ht="48" customHeight="1">
      <c r="A44" s="231" t="s">
        <v>2098</v>
      </c>
      <c r="B44" s="401" t="s">
        <v>2099</v>
      </c>
      <c r="C44" s="402"/>
      <c r="D44" s="13"/>
      <c r="E44" s="13"/>
      <c r="F44" s="13"/>
      <c r="G44" s="13"/>
      <c r="H44" s="13"/>
      <c r="I44" s="13"/>
      <c r="J44" s="13"/>
      <c r="K44" s="13"/>
      <c r="L44" s="13"/>
      <c r="M44" s="13"/>
      <c r="N44" s="13"/>
      <c r="O44" s="13"/>
      <c r="P44" s="13"/>
    </row>
    <row r="45" hidden="1" ht="57" customHeight="1">
      <c r="A45" s="231" t="s">
        <v>2100</v>
      </c>
      <c r="B45" s="401" t="s">
        <v>2101</v>
      </c>
      <c r="C45" s="402"/>
      <c r="D45" s="13"/>
      <c r="E45" s="13"/>
      <c r="F45" s="13"/>
      <c r="G45" s="13"/>
      <c r="H45" s="13"/>
      <c r="I45" s="13"/>
      <c r="J45" s="13"/>
      <c r="K45" s="13"/>
      <c r="L45" s="13"/>
      <c r="M45" s="13"/>
      <c r="N45" s="13"/>
      <c r="O45" s="13"/>
      <c r="P45" s="13"/>
    </row>
    <row r="46" hidden="1" ht="73.5" customHeight="1">
      <c r="A46" s="231" t="s">
        <v>2102</v>
      </c>
      <c r="B46" s="412" t="s">
        <v>2103</v>
      </c>
      <c r="C46" s="402"/>
      <c r="D46" s="13"/>
      <c r="E46" s="13"/>
      <c r="F46" s="13"/>
      <c r="G46" s="13"/>
      <c r="H46" s="13"/>
      <c r="I46" s="13"/>
      <c r="J46" s="13"/>
      <c r="K46" s="13"/>
      <c r="L46" s="13"/>
      <c r="M46" s="13"/>
      <c r="N46" s="13"/>
      <c r="O46" s="13"/>
      <c r="P46" s="13"/>
    </row>
    <row r="47" hidden="1" ht="66" customHeight="1">
      <c r="A47" s="47" t="s">
        <v>2104</v>
      </c>
      <c r="B47" s="413" t="s">
        <v>2105</v>
      </c>
      <c r="C47" s="413"/>
      <c r="D47" s="13"/>
      <c r="E47" s="13"/>
      <c r="F47" s="13"/>
      <c r="G47" s="13"/>
      <c r="H47" s="13"/>
      <c r="I47" s="13"/>
      <c r="J47" s="13"/>
      <c r="K47" s="13"/>
      <c r="L47" s="13"/>
      <c r="M47" s="13"/>
      <c r="N47" s="13"/>
      <c r="O47" s="13"/>
      <c r="P47" s="13"/>
    </row>
    <row r="48" ht="123.75" customHeight="1">
      <c r="A48" s="210" t="s">
        <v>2106</v>
      </c>
      <c r="B48" s="411" t="s">
        <v>2107</v>
      </c>
      <c r="C48" s="410"/>
      <c r="D48" s="13"/>
      <c r="E48" s="13"/>
      <c r="F48" s="13"/>
      <c r="G48" s="13"/>
      <c r="H48" s="13"/>
      <c r="I48" s="13"/>
      <c r="J48" s="13"/>
      <c r="K48" s="13"/>
      <c r="L48" s="13"/>
      <c r="M48" s="13"/>
      <c r="N48" s="13"/>
      <c r="O48" s="13"/>
      <c r="P48" s="13"/>
    </row>
    <row r="49" ht="34.5" customHeight="1">
      <c r="A49" s="210" t="s">
        <v>2108</v>
      </c>
      <c r="B49" s="409" t="s">
        <v>2109</v>
      </c>
      <c r="C49" s="410"/>
      <c r="D49" s="13"/>
      <c r="E49" s="13"/>
      <c r="F49" s="13"/>
      <c r="G49" s="13"/>
      <c r="H49" s="13"/>
      <c r="I49" s="13"/>
      <c r="J49" s="13"/>
      <c r="K49" s="13"/>
      <c r="L49" s="13"/>
      <c r="M49" s="13"/>
      <c r="N49" s="13"/>
      <c r="O49" s="13"/>
      <c r="P49" s="13"/>
    </row>
    <row r="50" ht="34.5" customHeight="1">
      <c r="A50" s="210" t="s">
        <v>2110</v>
      </c>
      <c r="B50" s="409" t="s">
        <v>2111</v>
      </c>
      <c r="C50" s="410"/>
      <c r="D50" s="13"/>
      <c r="E50" s="13"/>
      <c r="F50" s="13"/>
      <c r="G50" s="13"/>
      <c r="H50" s="13"/>
      <c r="I50" s="13"/>
      <c r="J50" s="13"/>
      <c r="K50" s="13"/>
      <c r="L50" s="13"/>
      <c r="M50" s="13"/>
      <c r="N50" s="13"/>
      <c r="O50" s="13"/>
      <c r="P50" s="13"/>
    </row>
    <row r="51" ht="31.5" customHeight="1">
      <c r="A51" s="232" t="s">
        <v>2112</v>
      </c>
      <c r="B51" s="401" t="s">
        <v>2113</v>
      </c>
      <c r="C51" s="402"/>
      <c r="D51" s="13"/>
      <c r="E51" s="13"/>
      <c r="F51" s="13"/>
      <c r="G51" s="13"/>
      <c r="H51" s="13"/>
      <c r="I51" s="13"/>
      <c r="J51" s="13"/>
      <c r="K51" s="13"/>
      <c r="L51" s="13"/>
      <c r="M51" s="13"/>
      <c r="N51" s="13"/>
      <c r="O51" s="13"/>
      <c r="P51" s="13"/>
    </row>
    <row r="52" ht="31.5" customHeight="1">
      <c r="A52" s="232" t="s">
        <v>2114</v>
      </c>
      <c r="B52" s="401" t="s">
        <v>2115</v>
      </c>
      <c r="C52" s="402"/>
      <c r="D52" s="13"/>
      <c r="E52" s="13"/>
      <c r="F52" s="13"/>
      <c r="G52" s="13"/>
      <c r="H52" s="13"/>
      <c r="I52" s="13"/>
      <c r="J52" s="13"/>
      <c r="K52" s="13"/>
      <c r="L52" s="13"/>
      <c r="M52" s="13"/>
      <c r="N52" s="13"/>
      <c r="O52" s="13"/>
      <c r="P52" s="13"/>
    </row>
    <row r="53" ht="31.5" customHeight="1">
      <c r="A53" s="232" t="s">
        <v>2116</v>
      </c>
      <c r="B53" s="414" t="s">
        <v>2117</v>
      </c>
      <c r="C53" s="415"/>
      <c r="D53" s="13"/>
      <c r="E53" s="13"/>
      <c r="F53" s="13"/>
      <c r="G53" s="13"/>
      <c r="H53" s="13"/>
      <c r="I53" s="13"/>
      <c r="J53" s="13"/>
      <c r="K53" s="13"/>
      <c r="L53" s="13"/>
      <c r="M53" s="13"/>
      <c r="N53" s="13"/>
      <c r="O53" s="13"/>
      <c r="P53" s="13"/>
    </row>
    <row r="54" ht="31.5" customHeight="1">
      <c r="A54" s="232" t="s">
        <v>2118</v>
      </c>
      <c r="B54" s="414" t="s">
        <v>2119</v>
      </c>
      <c r="C54" s="415"/>
      <c r="D54" s="13"/>
      <c r="E54" s="13"/>
      <c r="F54" s="13"/>
      <c r="G54" s="13"/>
      <c r="H54" s="13"/>
      <c r="I54" s="13"/>
      <c r="J54" s="13"/>
      <c r="K54" s="13"/>
      <c r="L54" s="13"/>
      <c r="M54" s="13"/>
      <c r="N54" s="13"/>
      <c r="O54" s="13"/>
      <c r="P54" s="13"/>
    </row>
    <row r="55" ht="54.6" customHeight="1">
      <c r="A55" s="232" t="s">
        <v>2120</v>
      </c>
      <c r="B55" s="414" t="s">
        <v>2121</v>
      </c>
      <c r="C55" s="415"/>
      <c r="D55" s="13"/>
      <c r="E55" s="13"/>
      <c r="F55" s="13"/>
      <c r="G55" s="13"/>
      <c r="H55" s="13"/>
      <c r="I55" s="13"/>
      <c r="J55" s="13"/>
      <c r="K55" s="13"/>
      <c r="L55" s="13"/>
      <c r="M55" s="13"/>
      <c r="N55" s="13"/>
      <c r="O55" s="13"/>
      <c r="P55" s="13"/>
    </row>
    <row r="56" ht="54.6" customHeight="1">
      <c r="A56" s="232" t="s">
        <v>2122</v>
      </c>
      <c r="B56" s="414" t="s">
        <v>2123</v>
      </c>
      <c r="C56" s="415"/>
      <c r="D56" s="13"/>
      <c r="E56" s="13"/>
      <c r="F56" s="13"/>
      <c r="G56" s="13"/>
      <c r="H56" s="13"/>
      <c r="I56" s="13"/>
      <c r="J56" s="13"/>
      <c r="K56" s="13"/>
      <c r="L56" s="13"/>
      <c r="M56" s="13"/>
      <c r="N56" s="13"/>
      <c r="O56" s="13"/>
      <c r="P56" s="13"/>
    </row>
    <row r="57" ht="54" customHeight="1">
      <c r="A57" s="232" t="s">
        <v>2124</v>
      </c>
      <c r="B57" s="414" t="s">
        <v>2125</v>
      </c>
      <c r="C57" s="415"/>
      <c r="D57" s="13"/>
      <c r="E57" s="13"/>
      <c r="F57" s="13"/>
      <c r="G57" s="13"/>
      <c r="H57" s="13"/>
      <c r="I57" s="13"/>
      <c r="J57" s="13"/>
      <c r="K57" s="13"/>
      <c r="L57" s="13"/>
      <c r="M57" s="13"/>
      <c r="N57" s="13"/>
      <c r="O57" s="13"/>
      <c r="P57" s="13"/>
    </row>
    <row r="58" ht="31.15" customHeight="1">
      <c r="A58" s="278" t="s">
        <v>2126</v>
      </c>
      <c r="B58" s="407" t="s">
        <v>2127</v>
      </c>
      <c r="C58" s="408"/>
      <c r="D58" s="13"/>
      <c r="E58" s="13"/>
      <c r="F58" s="13"/>
      <c r="G58" s="13"/>
      <c r="H58" s="13"/>
      <c r="I58" s="13"/>
      <c r="J58" s="13"/>
      <c r="K58" s="13"/>
      <c r="L58" s="13"/>
      <c r="M58" s="13"/>
      <c r="N58" s="13"/>
      <c r="O58" s="13"/>
      <c r="P58" s="13"/>
    </row>
    <row r="59" ht="46.5" customHeight="1">
      <c r="A59" s="310" t="s">
        <v>2128</v>
      </c>
      <c r="B59" s="399" t="s">
        <v>2129</v>
      </c>
      <c r="C59" s="400"/>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tabSelected="1"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1997</v>
      </c>
    </row>
    <row r="2" ht="12.75" customHeight="1">
      <c r="A2" s="212"/>
    </row>
    <row r="3" ht="12.75">
      <c r="A3" s="213" t="s">
        <v>1998</v>
      </c>
    </row>
    <row r="4" ht="39" customHeight="1">
      <c r="A4" s="213" t="s">
        <v>1999</v>
      </c>
    </row>
    <row r="5" ht="60.75" customHeight="1">
      <c r="A5" s="213" t="s">
        <v>2000</v>
      </c>
    </row>
    <row r="6" ht="27" customHeight="1">
      <c r="A6" s="214" t="s">
        <v>2001</v>
      </c>
    </row>
    <row r="7" ht="56.25">
      <c r="A7" s="215" t="s">
        <v>2002</v>
      </c>
    </row>
    <row r="8" ht="78.75">
      <c r="A8" s="216" t="s">
        <v>2003</v>
      </c>
    </row>
    <row r="9" ht="22.5">
      <c r="A9" s="213" t="s">
        <v>2004</v>
      </c>
    </row>
    <row r="10" ht="56.25">
      <c r="A10" s="213" t="s">
        <v>2005</v>
      </c>
    </row>
    <row r="11" ht="42.75" customHeight="1">
      <c r="A11" s="217" t="s">
        <v>2006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16384" width="14.42578125" customWidth="1" style="325"/>
  </cols>
  <sheetData>
    <row r="2" ht="37.5" customHeight="1">
      <c r="A2" s="338" t="s">
        <v>1969</v>
      </c>
      <c r="B2" s="339"/>
      <c r="C2" s="339"/>
      <c r="D2" s="339"/>
      <c r="E2" s="339"/>
      <c r="F2" s="339"/>
      <c r="G2" s="339"/>
      <c r="H2" s="339"/>
      <c r="I2" s="339"/>
      <c r="J2" s="13"/>
      <c r="K2" s="13"/>
      <c r="L2" s="13"/>
      <c r="M2" s="13"/>
      <c r="N2" s="13"/>
      <c r="O2" s="13"/>
      <c r="P2" s="13"/>
      <c r="Q2" s="13"/>
      <c r="R2" s="13"/>
      <c r="S2" s="13"/>
      <c r="T2" s="13"/>
      <c r="U2" s="13"/>
      <c r="V2" s="13"/>
      <c r="W2" s="13"/>
    </row>
    <row r="3" ht="15.75" customHeight="1">
      <c r="A3" s="13"/>
      <c r="B3" s="25"/>
      <c r="C3" s="25"/>
      <c r="D3" s="25"/>
      <c r="E3" s="25"/>
      <c r="F3" s="25"/>
      <c r="G3" s="25"/>
      <c r="H3" s="13"/>
      <c r="I3" s="275" t="s">
        <v>1970</v>
      </c>
      <c r="J3" s="13"/>
      <c r="K3" s="13"/>
      <c r="L3" s="13"/>
      <c r="M3" s="13"/>
      <c r="N3" s="13"/>
      <c r="O3" s="13"/>
      <c r="P3" s="13"/>
      <c r="Q3" s="13"/>
      <c r="R3" s="13"/>
      <c r="S3" s="13"/>
      <c r="T3" s="13"/>
      <c r="U3" s="13"/>
      <c r="V3" s="13"/>
      <c r="W3" s="13"/>
    </row>
    <row r="4" ht="32.25" customHeight="1">
      <c r="A4" s="340" t="s">
        <v>1971</v>
      </c>
      <c r="B4" s="341"/>
      <c r="C4" s="341"/>
      <c r="D4" s="341"/>
      <c r="E4" s="341"/>
      <c r="F4" s="341"/>
      <c r="G4" s="341"/>
      <c r="H4" s="341"/>
      <c r="I4" s="34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1972</v>
      </c>
      <c r="C6" s="247">
        <v>19351</v>
      </c>
      <c r="D6" s="323"/>
      <c r="E6" s="243"/>
      <c r="F6" s="242"/>
      <c r="G6" s="242"/>
      <c r="H6" s="27" t="s">
        <v>1973</v>
      </c>
      <c r="I6" s="28" t="s">
        <v>1974</v>
      </c>
      <c r="J6" s="13"/>
      <c r="K6" s="13"/>
      <c r="L6" s="13"/>
      <c r="M6" s="13"/>
      <c r="N6" s="13"/>
      <c r="O6" s="13"/>
      <c r="P6" s="13"/>
      <c r="Q6" s="13"/>
      <c r="R6" s="13"/>
      <c r="S6" s="13"/>
      <c r="T6" s="13"/>
      <c r="U6" s="13"/>
      <c r="V6" s="13"/>
      <c r="W6" s="13"/>
    </row>
    <row r="7" ht="13.5" customHeight="1">
      <c r="B7" s="26"/>
      <c r="C7" s="326"/>
      <c r="D7" s="323"/>
      <c r="E7" s="369" t="s">
        <v>1975</v>
      </c>
      <c r="F7" s="342" t="s">
        <v>1976</v>
      </c>
      <c r="G7" s="343"/>
      <c r="H7" s="244" t="str">
        <f>IF(OR(MAX(Skriveni!C2:F1010)&gt;0,MIN(Skriveni!C2:F1010)&lt;0),"DA","NE")</f>
        <v>NE</v>
      </c>
      <c r="I7" s="245" t="str">
        <f>IF(AND(H7="DA",Kont!E23&gt;0),Kont!E23,"Nema")</f>
        <v>Nema</v>
      </c>
      <c r="J7" s="13"/>
      <c r="K7" s="13"/>
      <c r="L7" s="13"/>
      <c r="M7" s="13"/>
      <c r="N7" s="13"/>
      <c r="O7" s="13"/>
      <c r="P7" s="13"/>
      <c r="Q7" s="13"/>
      <c r="R7" s="13"/>
      <c r="S7" s="13"/>
      <c r="T7" s="13"/>
      <c r="U7" s="13"/>
      <c r="V7" s="13"/>
      <c r="W7" s="13"/>
    </row>
    <row r="8" ht="44.25" customHeight="1">
      <c r="B8" s="26" t="s">
        <v>1977</v>
      </c>
      <c r="C8" s="248" t="s">
        <v>1978</v>
      </c>
      <c r="D8" s="323"/>
      <c r="E8" s="369"/>
      <c r="F8" s="344" t="s">
        <v>1979</v>
      </c>
      <c r="G8" s="345"/>
      <c r="H8" s="246" t="str">
        <f>IF(OR(MAX(Skriveni!C1011:D1400)&gt;0,MIN(Skriveni!C1011:D1400)&lt;0),"DA","NE")</f>
        <v>NE</v>
      </c>
      <c r="I8" s="31" t="str">
        <f>IF(AND(H8="DA",Kont!E298&gt;0),Kont!E298,"Nema")</f>
        <v>Nema</v>
      </c>
      <c r="J8" s="13"/>
      <c r="K8" s="13"/>
      <c r="L8" s="13"/>
      <c r="M8" s="13"/>
      <c r="N8" s="13"/>
      <c r="O8" s="13"/>
      <c r="P8" s="13"/>
      <c r="Q8" s="13"/>
      <c r="R8" s="13"/>
      <c r="S8" s="13"/>
      <c r="T8" s="13"/>
      <c r="U8" s="13"/>
      <c r="V8" s="13"/>
      <c r="W8" s="13"/>
    </row>
    <row r="9" ht="13.5" customHeight="1">
      <c r="B9" s="29"/>
      <c r="C9" s="30"/>
      <c r="D9" s="323"/>
      <c r="E9" s="369"/>
      <c r="F9" s="336" t="s">
        <v>1980</v>
      </c>
      <c r="G9" s="337"/>
      <c r="H9" s="239" t="str">
        <f>IF(OR(MAX(Skriveni!C1401:D1537)&gt;0,MIN(Skriveni!C1401:D1537)&lt;0),"DA","NE")</f>
        <v>NE</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69"/>
      <c r="F10" s="344" t="s">
        <v>1981</v>
      </c>
      <c r="G10" s="345"/>
      <c r="H10" s="246" t="str">
        <f ref="H10:H10" t="array">IF(OR(SUMPRODUCT(--('P-VRIO'!D8:E13&lt;&gt;""))&lt;&gt;0,SUMPRODUCT(--('P-VRIO'!D15:E21&lt;&gt;""))&lt;&gt;0,SUMPRODUCT(--('P-VRIO'!D24:E29&lt;&gt;""))&lt;&gt;0,SUMPRODUCT(--('P-VRIO'!D31:E37&lt;&gt;""))&lt;&gt;0,SUMPRODUCT(--('P-VRIO'!D40:E43&lt;&gt;""))&lt;&gt;0,SUMPRODUCT(--('P-VRIO'!D45:E48&lt;&gt;""))&lt;&gt;0),"DA","NE")</f>
        <v>NE</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69"/>
      <c r="F11" s="334" t="s">
        <v>1982</v>
      </c>
      <c r="G11" s="335"/>
      <c r="H11" s="303" t="str">
        <f>IF(OR(MAX(Skriveni!C1582:C1686)&gt;0,MIN(Skriveni!C1582:C1686)&lt;0),"DA","NE")</f>
        <v>NE</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69"/>
      <c r="F12" s="332" t="s">
        <v>1983</v>
      </c>
      <c r="G12" s="333"/>
      <c r="H12" s="331" t="s">
        <v>1984</v>
      </c>
      <c r="I12" s="35" t="s">
        <v>1985</v>
      </c>
      <c r="J12" s="236"/>
      <c r="K12" s="236"/>
      <c r="L12" s="13"/>
      <c r="M12" s="13"/>
      <c r="N12" s="13"/>
      <c r="O12" s="13"/>
      <c r="P12" s="13"/>
      <c r="Q12" s="13"/>
      <c r="R12" s="13"/>
      <c r="S12" s="13"/>
      <c r="T12" s="13"/>
      <c r="U12" s="13"/>
      <c r="V12" s="13"/>
      <c r="W12" s="13"/>
    </row>
    <row r="13" ht="23.25">
      <c r="B13" s="26" t="s">
        <v>1986</v>
      </c>
      <c r="C13" s="250" t="s">
        <v>5</v>
      </c>
      <c r="D13" s="323"/>
      <c r="E13" s="369"/>
      <c r="F13" s="366" t="s">
        <v>1987</v>
      </c>
      <c r="G13" s="367"/>
      <c r="H13" s="368"/>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1988</v>
      </c>
      <c r="B16" s="349" t="s">
        <v>8</v>
      </c>
      <c r="C16" s="370"/>
      <c r="D16" s="370"/>
      <c r="E16" s="370"/>
      <c r="F16" s="351"/>
      <c r="G16" s="209" t="s">
        <v>9</v>
      </c>
      <c r="H16" s="273" t="s">
        <v>10</v>
      </c>
      <c r="I16" s="274" t="s">
        <v>11</v>
      </c>
      <c r="J16" s="13"/>
      <c r="K16" s="13"/>
      <c r="L16" s="13"/>
      <c r="M16" s="13"/>
      <c r="N16" s="13"/>
      <c r="O16" s="13"/>
      <c r="P16" s="13"/>
      <c r="Q16" s="13"/>
      <c r="R16" s="13"/>
      <c r="S16" s="13"/>
      <c r="T16" s="13"/>
      <c r="U16" s="13"/>
      <c r="V16" s="13"/>
      <c r="W16" s="13"/>
    </row>
    <row r="17" ht="12.75" customHeight="1">
      <c r="A17" s="346" t="s">
        <v>1976</v>
      </c>
      <c r="B17" s="365" t="str">
        <f>'PR-RAS'!B6</f>
        <v>PRIHODI POSLOVANJA (šifre 61+62+63+64+65+66+67+68)</v>
      </c>
      <c r="C17" s="361"/>
      <c r="D17" s="361"/>
      <c r="E17" s="361"/>
      <c r="F17" s="362"/>
      <c r="G17" s="36" t="str">
        <f>'PR-RAS'!C6</f>
        <v>6</v>
      </c>
      <c r="H17" s="283">
        <f>'PR-RAS'!D6</f>
        <v>0</v>
      </c>
      <c r="I17" s="283">
        <f>'PR-RAS'!E6</f>
        <v>0</v>
      </c>
      <c r="J17" s="13"/>
      <c r="K17" s="13"/>
      <c r="L17" s="13"/>
      <c r="M17" s="13"/>
      <c r="N17" s="13"/>
      <c r="O17" s="13"/>
      <c r="P17" s="13"/>
      <c r="Q17" s="13"/>
      <c r="R17" s="13"/>
      <c r="S17" s="13"/>
      <c r="T17" s="13"/>
      <c r="U17" s="13"/>
      <c r="V17" s="13"/>
      <c r="W17" s="13"/>
    </row>
    <row r="18" ht="12.75" customHeight="1">
      <c r="A18" s="347"/>
      <c r="B18" s="354" t="str">
        <f>'PR-RAS'!B152</f>
        <v>RASHODI POSLOVANJA (šifre 31+32+34+35+36+37+38) </v>
      </c>
      <c r="C18" s="355"/>
      <c r="D18" s="355"/>
      <c r="E18" s="355"/>
      <c r="F18" s="356"/>
      <c r="G18" s="37" t="str">
        <f>'PR-RAS'!C152</f>
        <v>3</v>
      </c>
      <c r="H18" s="283">
        <f>'PR-RAS'!D152</f>
        <v>0</v>
      </c>
      <c r="I18" s="283">
        <f>'PR-RAS'!E152</f>
        <v>0</v>
      </c>
      <c r="J18" s="13"/>
      <c r="K18" s="13"/>
      <c r="L18" s="13"/>
      <c r="M18" s="13"/>
      <c r="N18" s="13"/>
      <c r="O18" s="13"/>
      <c r="P18" s="13"/>
      <c r="Q18" s="13"/>
      <c r="R18" s="13"/>
      <c r="S18" s="13"/>
      <c r="T18" s="13"/>
      <c r="U18" s="13"/>
      <c r="V18" s="13"/>
      <c r="W18" s="13"/>
    </row>
    <row r="19" ht="12.75" customHeight="1">
      <c r="A19" s="347"/>
      <c r="B19" s="354" t="str">
        <f>'PR-RAS'!B649</f>
        <v>Višak prihoda i primitaka raspoloživ u sljedećem razdoblju (šifre X005 + '9221-9222' - Y005 - '9222-9221')</v>
      </c>
      <c r="C19" s="355"/>
      <c r="D19" s="355"/>
      <c r="E19" s="355"/>
      <c r="F19" s="356"/>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48"/>
      <c r="B20" s="357" t="str">
        <f>'PR-RAS'!B650</f>
        <v>Manjak prihoda i primitaka za pokriće u sljedećem razdoblju (šifre Y005 + '9222-9221' - X005 - '9221-9222' )</v>
      </c>
      <c r="C20" s="358"/>
      <c r="D20" s="358"/>
      <c r="E20" s="358"/>
      <c r="F20" s="359"/>
      <c r="G20" s="38" t="str">
        <f>'PR-RAS'!C650</f>
        <v>Y006</v>
      </c>
      <c r="H20" s="283">
        <f>'PR-RAS'!D650</f>
        <v>0</v>
      </c>
      <c r="I20" s="283">
        <f>'PR-RAS'!E650</f>
        <v>0</v>
      </c>
      <c r="J20" s="13"/>
      <c r="K20" s="13"/>
      <c r="L20" s="13"/>
      <c r="M20" s="13"/>
      <c r="N20" s="13"/>
      <c r="O20" s="13"/>
      <c r="P20" s="13"/>
      <c r="Q20" s="13"/>
      <c r="R20" s="13"/>
      <c r="S20" s="13"/>
      <c r="T20" s="13"/>
      <c r="U20" s="13"/>
      <c r="V20" s="13"/>
      <c r="W20" s="13"/>
    </row>
    <row r="21" ht="29.25" customHeight="1">
      <c r="A21" s="208" t="s">
        <v>1988</v>
      </c>
      <c r="B21" s="349" t="s">
        <v>8</v>
      </c>
      <c r="C21" s="350"/>
      <c r="D21" s="350"/>
      <c r="E21" s="350"/>
      <c r="F21" s="351"/>
      <c r="G21" s="209" t="s">
        <v>9</v>
      </c>
      <c r="H21" s="273" t="s">
        <v>1989</v>
      </c>
      <c r="I21" s="274" t="s">
        <v>1990</v>
      </c>
      <c r="J21" s="13"/>
      <c r="K21" s="13"/>
      <c r="L21" s="13"/>
      <c r="M21" s="13"/>
      <c r="N21" s="13"/>
      <c r="O21" s="13"/>
      <c r="P21" s="13"/>
      <c r="Q21" s="13"/>
      <c r="R21" s="13"/>
      <c r="S21" s="13"/>
      <c r="T21" s="13"/>
      <c r="U21" s="13"/>
      <c r="V21" s="13"/>
      <c r="W21" s="13"/>
    </row>
    <row r="22" ht="12.75" customHeight="1">
      <c r="A22" s="346" t="s">
        <v>1979</v>
      </c>
      <c r="B22" s="365" t="str">
        <f>BILANCA!B7</f>
        <v>Nefinancijska imovina (šifre 01+02+03+04+05+06)</v>
      </c>
      <c r="C22" s="361"/>
      <c r="D22" s="361"/>
      <c r="E22" s="361"/>
      <c r="F22" s="362"/>
      <c r="G22" s="134" t="str">
        <f>BILANCA!C7</f>
        <v>B002</v>
      </c>
      <c r="H22" s="283">
        <f>BILANCA!D7</f>
        <v>0</v>
      </c>
      <c r="I22" s="283">
        <f>BILANCA!E7</f>
        <v>0</v>
      </c>
      <c r="J22" s="13"/>
      <c r="K22" s="13"/>
      <c r="L22" s="13"/>
      <c r="M22" s="13"/>
      <c r="N22" s="13"/>
      <c r="O22" s="13"/>
      <c r="P22" s="13"/>
      <c r="Q22" s="13"/>
      <c r="R22" s="13"/>
      <c r="S22" s="13"/>
      <c r="T22" s="13"/>
      <c r="U22" s="13"/>
      <c r="V22" s="13"/>
      <c r="W22" s="13"/>
    </row>
    <row r="23" ht="12.75" customHeight="1">
      <c r="A23" s="347"/>
      <c r="B23" s="354" t="str">
        <f>BILANCA!B69</f>
        <v>Financijska imovina (šifre 11+12+13+14+15+16+17+19)</v>
      </c>
      <c r="C23" s="355"/>
      <c r="D23" s="355"/>
      <c r="E23" s="355"/>
      <c r="F23" s="356"/>
      <c r="G23" s="135" t="str">
        <f>BILANCA!C69</f>
        <v>1</v>
      </c>
      <c r="H23" s="283">
        <f>BILANCA!D69</f>
        <v>0</v>
      </c>
      <c r="I23" s="283">
        <f>BILANCA!E69</f>
        <v>0</v>
      </c>
      <c r="J23" s="13"/>
      <c r="K23" s="13"/>
      <c r="L23" s="13"/>
      <c r="M23" s="13"/>
      <c r="N23" s="13"/>
      <c r="O23" s="13"/>
      <c r="P23" s="13"/>
      <c r="Q23" s="13"/>
      <c r="R23" s="13"/>
      <c r="S23" s="13"/>
      <c r="T23" s="13"/>
      <c r="U23" s="13"/>
      <c r="V23" s="13"/>
      <c r="W23" s="13"/>
    </row>
    <row r="24" ht="12.75" customHeight="1">
      <c r="A24" s="347"/>
      <c r="B24" s="354" t="str">
        <f>BILANCA!B177</f>
        <v>Obveze (šifre 23+24+25+26+27+29) </v>
      </c>
      <c r="C24" s="355"/>
      <c r="D24" s="355"/>
      <c r="E24" s="355"/>
      <c r="F24" s="356"/>
      <c r="G24" s="135" t="str">
        <f>BILANCA!C177</f>
        <v>2</v>
      </c>
      <c r="H24" s="283">
        <f>BILANCA!D177</f>
        <v>0</v>
      </c>
      <c r="I24" s="283">
        <f>BILANCA!E177</f>
        <v>0</v>
      </c>
      <c r="J24" s="13"/>
      <c r="K24" s="13"/>
      <c r="L24" s="13"/>
      <c r="M24" s="13"/>
      <c r="N24" s="13"/>
      <c r="O24" s="13"/>
      <c r="P24" s="13"/>
      <c r="Q24" s="13"/>
      <c r="R24" s="13"/>
      <c r="S24" s="13"/>
      <c r="T24" s="13"/>
      <c r="U24" s="13"/>
      <c r="V24" s="13"/>
      <c r="W24" s="13"/>
    </row>
    <row r="25" ht="12.75" customHeight="1">
      <c r="A25" s="348"/>
      <c r="B25" s="357" t="str">
        <f>BILANCA!B251</f>
        <v>Vlastiti izvori (šifre 91 + 922 - 93 + 96 + 97)</v>
      </c>
      <c r="C25" s="358"/>
      <c r="D25" s="358"/>
      <c r="E25" s="358"/>
      <c r="F25" s="359"/>
      <c r="G25" s="136" t="str">
        <f>BILANCA!C251</f>
        <v>9</v>
      </c>
      <c r="H25" s="283">
        <f>BILANCA!D251</f>
        <v>0</v>
      </c>
      <c r="I25" s="283">
        <f>BILANCA!E251</f>
        <v>0</v>
      </c>
      <c r="J25" s="13"/>
      <c r="K25" s="13"/>
      <c r="L25" s="13"/>
      <c r="M25" s="13"/>
      <c r="N25" s="13"/>
      <c r="O25" s="13"/>
      <c r="P25" s="13"/>
      <c r="Q25" s="13"/>
      <c r="R25" s="13"/>
      <c r="S25" s="13"/>
      <c r="T25" s="13"/>
      <c r="U25" s="13"/>
      <c r="V25" s="13"/>
      <c r="W25" s="13"/>
    </row>
    <row r="26" ht="48">
      <c r="A26" s="208" t="s">
        <v>1988</v>
      </c>
      <c r="B26" s="349" t="s">
        <v>8</v>
      </c>
      <c r="C26" s="350"/>
      <c r="D26" s="350"/>
      <c r="E26" s="350"/>
      <c r="F26" s="351"/>
      <c r="G26" s="209" t="s">
        <v>9</v>
      </c>
      <c r="H26" s="273" t="s">
        <v>10</v>
      </c>
      <c r="I26" s="274" t="s">
        <v>11</v>
      </c>
      <c r="J26" s="13"/>
      <c r="K26" s="13"/>
      <c r="L26" s="13"/>
      <c r="M26" s="13"/>
      <c r="N26" s="13"/>
      <c r="O26" s="13"/>
      <c r="P26" s="13"/>
      <c r="Q26" s="13"/>
      <c r="R26" s="13"/>
      <c r="S26" s="13"/>
      <c r="T26" s="13"/>
      <c r="U26" s="13"/>
      <c r="V26" s="13"/>
      <c r="W26" s="13"/>
    </row>
    <row r="27" ht="12.75" customHeight="1">
      <c r="A27" s="346" t="s">
        <v>1991</v>
      </c>
      <c r="B27" s="365" t="str">
        <f>'RAS-funkcijski'!B5</f>
        <v>Opće javne usluge (šifre 011+012+013+014 do 018)</v>
      </c>
      <c r="C27" s="361"/>
      <c r="D27" s="361"/>
      <c r="E27" s="361"/>
      <c r="F27" s="362"/>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47"/>
      <c r="B28" s="354" t="str">
        <f>'RAS-funkcijski'!B35</f>
        <v>Ekonomski poslovi (šifre 041+042+043+044+045+046+047+048+049)</v>
      </c>
      <c r="C28" s="355"/>
      <c r="D28" s="355"/>
      <c r="E28" s="355"/>
      <c r="F28" s="356"/>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47"/>
      <c r="B29" s="354" t="str">
        <f>'RAS-funkcijski'!B88</f>
        <v>Rashodi vezani za stanovanje i kom. pogodnosti koji nisu drugdje svrstani</v>
      </c>
      <c r="C29" s="355"/>
      <c r="D29" s="355"/>
      <c r="E29" s="355"/>
      <c r="F29" s="356"/>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7"/>
      <c r="B30" s="354" t="str">
        <f>'RAS-funkcijski'!B114</f>
        <v>Obrazovanje (šifre 091+092+093+094+095+096+097+098)</v>
      </c>
      <c r="C30" s="355"/>
      <c r="D30" s="355"/>
      <c r="E30" s="355"/>
      <c r="F30" s="356"/>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48"/>
      <c r="B31" s="357" t="str">
        <f>'RAS-funkcijski'!B141</f>
        <v>Kontrolni zbroj (šifre 01+02+03+04+05+06+07+08+09+10)</v>
      </c>
      <c r="C31" s="358"/>
      <c r="D31" s="358"/>
      <c r="E31" s="358"/>
      <c r="F31" s="359"/>
      <c r="G31" s="136" t="str">
        <f>'RAS-funkcijski'!C141</f>
        <v>R1</v>
      </c>
      <c r="H31" s="283">
        <f>'RAS-funkcijski'!D141</f>
        <v>0</v>
      </c>
      <c r="I31" s="283">
        <f>'RAS-funkcijski'!E141</f>
        <v>0</v>
      </c>
      <c r="J31" s="13"/>
      <c r="K31" s="13"/>
      <c r="L31" s="13"/>
      <c r="M31" s="13"/>
      <c r="N31" s="13"/>
      <c r="O31" s="13"/>
      <c r="P31" s="13"/>
      <c r="Q31" s="13"/>
      <c r="R31" s="13"/>
      <c r="S31" s="13"/>
      <c r="T31" s="13"/>
      <c r="U31" s="13"/>
      <c r="V31" s="13"/>
      <c r="W31" s="13"/>
    </row>
    <row r="32" ht="29.25" customHeight="1">
      <c r="A32" s="208" t="s">
        <v>1988</v>
      </c>
      <c r="B32" s="349" t="s">
        <v>8</v>
      </c>
      <c r="C32" s="350"/>
      <c r="D32" s="350"/>
      <c r="E32" s="350"/>
      <c r="F32" s="351"/>
      <c r="G32" s="209" t="s">
        <v>9</v>
      </c>
      <c r="H32" s="273" t="s">
        <v>1992</v>
      </c>
      <c r="I32" s="274" t="s">
        <v>1993</v>
      </c>
      <c r="J32" s="13"/>
      <c r="K32" s="13"/>
      <c r="L32" s="13"/>
      <c r="M32" s="13"/>
      <c r="N32" s="13"/>
      <c r="O32" s="13"/>
      <c r="P32" s="13"/>
      <c r="Q32" s="13"/>
      <c r="R32" s="13"/>
      <c r="S32" s="13"/>
      <c r="T32" s="13"/>
      <c r="U32" s="13"/>
      <c r="V32" s="13"/>
      <c r="W32" s="13"/>
    </row>
    <row r="33" ht="12.75" customHeight="1">
      <c r="A33" s="346" t="s">
        <v>1981</v>
      </c>
      <c r="B33" s="360" t="str">
        <f>'P-VRIO'!B5</f>
        <v>Promjene u vrijednosti i obujmu imovine (šifre 91511+91512)</v>
      </c>
      <c r="C33" s="361"/>
      <c r="D33" s="361"/>
      <c r="E33" s="361"/>
      <c r="F33" s="362"/>
      <c r="G33" s="134" t="str">
        <f>'P-VRIO'!C5</f>
        <v>9151</v>
      </c>
      <c r="H33" s="283">
        <f>'P-VRIO'!D5</f>
        <v>0</v>
      </c>
      <c r="I33" s="283">
        <f>'P-VRIO'!E5</f>
        <v>0</v>
      </c>
      <c r="J33" s="13"/>
      <c r="K33" s="13"/>
      <c r="L33" s="13"/>
      <c r="M33" s="13"/>
      <c r="N33" s="13"/>
      <c r="O33" s="13"/>
      <c r="P33" s="13"/>
      <c r="Q33" s="13"/>
      <c r="R33" s="13"/>
      <c r="S33" s="13"/>
      <c r="T33" s="13"/>
      <c r="U33" s="13"/>
      <c r="V33" s="13"/>
      <c r="W33" s="13"/>
    </row>
    <row r="34" ht="12.75" customHeight="1">
      <c r="A34" s="347"/>
      <c r="B34" s="363" t="str">
        <f>'P-VRIO'!B22</f>
        <v>Promjene u obujmu imovine (šifre P016+P023)</v>
      </c>
      <c r="C34" s="355"/>
      <c r="D34" s="355"/>
      <c r="E34" s="355"/>
      <c r="F34" s="356"/>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47"/>
      <c r="B35" s="363" t="str">
        <f>'P-VRIO'!B38</f>
        <v>Promjene u vrijednosti i obujmu obveza (šifre 91521+91522)</v>
      </c>
      <c r="C35" s="355"/>
      <c r="D35" s="355"/>
      <c r="E35" s="355"/>
      <c r="F35" s="356"/>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8"/>
      <c r="B36" s="364" t="str">
        <f>'P-VRIO'!B44</f>
        <v>Promjene u obujmu obveza (šifre P035 do P038)</v>
      </c>
      <c r="C36" s="358"/>
      <c r="D36" s="358"/>
      <c r="E36" s="358"/>
      <c r="F36" s="359"/>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1988</v>
      </c>
      <c r="B37" s="349" t="s">
        <v>8</v>
      </c>
      <c r="C37" s="350"/>
      <c r="D37" s="350"/>
      <c r="E37" s="350"/>
      <c r="F37" s="351"/>
      <c r="G37" s="209" t="s">
        <v>9</v>
      </c>
      <c r="H37" s="273" t="s">
        <v>1989</v>
      </c>
      <c r="I37" s="274" t="s">
        <v>1950</v>
      </c>
      <c r="J37" s="13"/>
      <c r="K37" s="13"/>
      <c r="L37" s="13"/>
      <c r="M37" s="13"/>
      <c r="N37" s="13"/>
      <c r="O37" s="13"/>
      <c r="P37" s="13"/>
      <c r="Q37" s="13"/>
      <c r="R37" s="13"/>
      <c r="S37" s="13"/>
      <c r="T37" s="13"/>
      <c r="U37" s="13"/>
      <c r="V37" s="13"/>
      <c r="W37" s="13"/>
    </row>
    <row r="38" ht="12.75" customHeight="1">
      <c r="A38" s="346" t="s">
        <v>1982</v>
      </c>
      <c r="B38" s="365" t="str">
        <f>OBVEZE!B5</f>
        <v>Stanje obveza 1. siječnja (=stanju obveza iz Izvještaja o obvezama na 31. prosinca prethodne godine)</v>
      </c>
      <c r="C38" s="361"/>
      <c r="D38" s="361"/>
      <c r="E38" s="361"/>
      <c r="F38" s="362"/>
      <c r="G38" s="134" t="str">
        <f>OBVEZE!C5</f>
        <v>V001</v>
      </c>
      <c r="H38" s="283">
        <f>OBVEZE!D5</f>
        <v>0</v>
      </c>
      <c r="I38" s="283" t="s">
        <v>1994</v>
      </c>
      <c r="J38" s="13"/>
      <c r="K38" s="13"/>
      <c r="L38" s="13"/>
      <c r="M38" s="13"/>
      <c r="N38" s="13"/>
      <c r="O38" s="13"/>
      <c r="P38" s="13"/>
      <c r="Q38" s="13"/>
      <c r="R38" s="13"/>
      <c r="S38" s="13"/>
      <c r="T38" s="13"/>
      <c r="U38" s="13"/>
      <c r="V38" s="13"/>
      <c r="W38" s="13"/>
    </row>
    <row r="39" ht="12.75" customHeight="1">
      <c r="A39" s="347"/>
      <c r="B39" s="354" t="str">
        <f>OBVEZE!B44</f>
        <v>Stanje obveza na kraju izvještajnog razdoblja (šifre V001+V002-V004) i (šifre V007+V009)</v>
      </c>
      <c r="C39" s="355"/>
      <c r="D39" s="355"/>
      <c r="E39" s="355"/>
      <c r="F39" s="356"/>
      <c r="G39" s="135" t="str">
        <f>OBVEZE!C44</f>
        <v>V006</v>
      </c>
      <c r="H39" s="283" t="s">
        <v>1994</v>
      </c>
      <c r="I39" s="283">
        <f>OBVEZE!D44</f>
        <v>0</v>
      </c>
      <c r="J39" s="13"/>
      <c r="K39" s="13"/>
      <c r="L39" s="13"/>
      <c r="M39" s="13"/>
      <c r="N39" s="13"/>
      <c r="O39" s="13"/>
      <c r="P39" s="13"/>
      <c r="Q39" s="13"/>
      <c r="R39" s="13"/>
      <c r="S39" s="13"/>
      <c r="T39" s="13"/>
      <c r="U39" s="13"/>
      <c r="V39" s="13"/>
      <c r="W39" s="13"/>
    </row>
    <row r="40" ht="12.75" customHeight="1">
      <c r="A40" s="347"/>
      <c r="B40" s="354" t="str">
        <f>OBVEZE!B45</f>
        <v>Stanje dospjelih obveza na kraju izvještajnog razdoblja (šifre V008+D23+D24 + 'D dio 25,26' + D27)</v>
      </c>
      <c r="C40" s="355"/>
      <c r="D40" s="355"/>
      <c r="E40" s="355"/>
      <c r="F40" s="356"/>
      <c r="G40" s="135" t="str">
        <f>OBVEZE!C45</f>
        <v>V007</v>
      </c>
      <c r="H40" s="283" t="s">
        <v>1994</v>
      </c>
      <c r="I40" s="283">
        <f>OBVEZE!D45</f>
        <v>0</v>
      </c>
      <c r="J40" s="13"/>
      <c r="K40" s="13"/>
      <c r="L40" s="13"/>
      <c r="M40" s="13"/>
      <c r="N40" s="13"/>
      <c r="O40" s="13"/>
      <c r="P40" s="13"/>
      <c r="Q40" s="13"/>
      <c r="R40" s="13"/>
      <c r="S40" s="13"/>
      <c r="T40" s="13"/>
      <c r="U40" s="13"/>
      <c r="V40" s="13"/>
      <c r="W40" s="13"/>
    </row>
    <row r="41" ht="12.75" customHeight="1">
      <c r="A41" s="348"/>
      <c r="B41" s="357" t="str">
        <f>OBVEZE!B104</f>
        <v>Stanje nedospjelih obveza na kraju izvještajnog razdoblja (šifre V010 + ND23 + ND24 + 'ND dio 25,26' + ND27)</v>
      </c>
      <c r="C41" s="358"/>
      <c r="D41" s="358"/>
      <c r="E41" s="358"/>
      <c r="F41" s="359"/>
      <c r="G41" s="136" t="str">
        <f>OBVEZE!C104</f>
        <v>V009</v>
      </c>
      <c r="H41" s="284" t="s">
        <v>1994</v>
      </c>
      <c r="I41" s="284">
        <f>OBVEZE!D104</f>
        <v>0</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2" t="s">
        <v>1995</v>
      </c>
      <c r="F44" s="352"/>
      <c r="G44" s="237"/>
      <c r="H44" s="353" t="s">
        <v>1996</v>
      </c>
      <c r="I44" s="353"/>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1" width="14.42578125" customWidth="1" style="54"/>
    <col min="12" max="16384" width="14.42578125" customWidth="1" style="54"/>
  </cols>
  <sheetData>
    <row r="1" ht="44.25" customHeight="1">
      <c r="A1" s="276" t="s">
        <v>0</v>
      </c>
      <c r="B1" s="416" t="s">
        <v>1</v>
      </c>
      <c r="C1" s="276" t="s">
        <v>2</v>
      </c>
      <c r="D1" s="417" t="s">
        <v>3</v>
      </c>
      <c r="E1" s="276" t="s">
        <v>4</v>
      </c>
      <c r="F1" s="418" t="s">
        <v>5</v>
      </c>
    </row>
    <row r="2" ht="50.1" customHeight="1" s="182" customFormat="1">
      <c r="A2" s="375" t="s">
        <v>6</v>
      </c>
      <c r="B2" s="376"/>
      <c r="C2" s="376"/>
      <c r="D2" s="376"/>
      <c r="E2" s="376"/>
      <c r="F2" s="376"/>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7" t="s">
        <v>14</v>
      </c>
      <c r="B5" s="378"/>
      <c r="C5" s="174"/>
      <c r="D5" s="60"/>
      <c r="E5" s="60"/>
      <c r="F5" s="52"/>
    </row>
    <row r="6" ht="12.75" customHeight="1">
      <c r="A6" s="71">
        <v>6</v>
      </c>
      <c r="B6" s="228" t="s">
        <v>15</v>
      </c>
      <c r="C6" s="255" t="s">
        <v>16</v>
      </c>
      <c r="D6" s="68">
        <f>D7+D43+D49+D82+D106+D125+D134+D140</f>
        <v>0</v>
      </c>
      <c r="E6" s="68">
        <f>E7+E43+E49+E82+E106+E125+E134+E140</f>
        <v>0</v>
      </c>
      <c r="F6" s="53" t="str">
        <f ref="F6:F132" t="shared" si="0">IF(D6&lt;&gt;0,IF(E6/D6&gt;=100,"&gt;&gt;100",E6/D6*100),"-")</f>
        <v>-</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0</v>
      </c>
      <c r="E49" s="68">
        <f>E50+E53+E58+E61+E64+E68+E71+E74+E77</f>
        <v>0</v>
      </c>
      <c r="F49" s="53" t="str">
        <f t="shared" si="0"/>
        <v>-</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c r="F59" s="53" t="str">
        <f t="shared" si="0"/>
        <v>-</v>
      </c>
    </row>
    <row r="60" ht="24">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30</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0</v>
      </c>
      <c r="E68" s="68">
        <f t="shared" si="11"/>
        <v>0</v>
      </c>
      <c r="F68" s="53" t="str">
        <f t="shared" si="0"/>
        <v>-</v>
      </c>
    </row>
    <row r="69" ht="12.75" customHeight="1">
      <c r="A69" s="71" t="s">
        <v>141</v>
      </c>
      <c r="B69" s="72" t="s">
        <v>142</v>
      </c>
      <c r="C69" s="255" t="s">
        <v>141</v>
      </c>
      <c r="D69" s="202">
        <v>1077962.39</v>
      </c>
      <c r="E69" s="202"/>
      <c r="F69" s="53" t="str">
        <f t="shared" si="0"/>
        <v>-</v>
      </c>
    </row>
    <row r="70" ht="24">
      <c r="A70" s="71" t="s">
        <v>143</v>
      </c>
      <c r="B70" s="72" t="s">
        <v>144</v>
      </c>
      <c r="C70" s="255" t="s">
        <v>143</v>
      </c>
      <c r="D70" s="202">
        <v>540</v>
      </c>
      <c r="E70" s="202"/>
      <c r="F70" s="53" t="str">
        <f t="shared" si="0"/>
        <v>-</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46381</v>
      </c>
      <c r="E75" s="202"/>
      <c r="F75" s="53" t="str">
        <f t="shared" si="0"/>
        <v>-</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0</v>
      </c>
      <c r="E82" s="68">
        <f t="shared" si="15"/>
        <v>0</v>
      </c>
      <c r="F82" s="53" t="str">
        <f t="shared" si="0"/>
        <v>-</v>
      </c>
    </row>
    <row r="83" ht="12.75" customHeight="1">
      <c r="A83" s="71">
        <v>641</v>
      </c>
      <c r="B83" s="72" t="s">
        <v>169</v>
      </c>
      <c r="C83" s="255" t="s">
        <v>170</v>
      </c>
      <c r="D83" s="68">
        <f ref="D83:E83" t="shared" si="16">SUM(D84:D90)</f>
        <v>0</v>
      </c>
      <c r="E83" s="68">
        <f t="shared" si="16"/>
        <v>0</v>
      </c>
      <c r="F83" s="53" t="str">
        <f t="shared" si="0"/>
        <v>-</v>
      </c>
    </row>
    <row r="84" ht="12.75" customHeight="1">
      <c r="A84" s="71">
        <v>6412</v>
      </c>
      <c r="B84" s="72" t="s">
        <v>171</v>
      </c>
      <c r="C84" s="255" t="s">
        <v>172</v>
      </c>
      <c r="D84" s="202">
        <v>0</v>
      </c>
      <c r="E84" s="202"/>
      <c r="F84" s="53" t="str">
        <f t="shared" si="0"/>
        <v>-</v>
      </c>
    </row>
    <row r="85" ht="12.75" customHeight="1">
      <c r="A85" s="71">
        <v>6413</v>
      </c>
      <c r="B85" s="72" t="s">
        <v>173</v>
      </c>
      <c r="C85" s="255" t="s">
        <v>174</v>
      </c>
      <c r="D85" s="202">
        <v>1.05</v>
      </c>
      <c r="E85" s="202"/>
      <c r="F85" s="53" t="str">
        <f t="shared" si="0"/>
        <v>-</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0</v>
      </c>
      <c r="E106" s="68">
        <f>E107+E112+E120+E124</f>
        <v>0</v>
      </c>
      <c r="F106" s="53" t="str">
        <f t="shared" si="0"/>
        <v>-</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0</v>
      </c>
      <c r="E112" s="68">
        <f t="shared" si="20"/>
        <v>0</v>
      </c>
      <c r="F112" s="53" t="str">
        <f t="shared" si="0"/>
        <v>-</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1403.42</v>
      </c>
      <c r="E117" s="202"/>
      <c r="F117" s="53" t="str">
        <f t="shared" si="0"/>
        <v>-</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0</v>
      </c>
      <c r="E125" s="68">
        <f t="shared" si="22"/>
        <v>0</v>
      </c>
      <c r="F125" s="53" t="str">
        <f t="shared" si="0"/>
        <v>-</v>
      </c>
    </row>
    <row r="126" ht="12.75" customHeight="1">
      <c r="A126" s="71">
        <v>661</v>
      </c>
      <c r="B126" s="73" t="s">
        <v>255</v>
      </c>
      <c r="C126" s="255" t="s">
        <v>256</v>
      </c>
      <c r="D126" s="68">
        <f ref="D126:E126" t="shared" si="23">SUM(D127:D128)</f>
        <v>0</v>
      </c>
      <c r="E126" s="68">
        <f t="shared" si="23"/>
        <v>0</v>
      </c>
      <c r="F126" s="53" t="str">
        <f t="shared" si="0"/>
        <v>-</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59818.52</v>
      </c>
      <c r="E128" s="202"/>
      <c r="F128" s="53" t="str">
        <f t="shared" si="0"/>
        <v>-</v>
      </c>
    </row>
    <row r="129" ht="36">
      <c r="A129" s="71">
        <v>663</v>
      </c>
      <c r="B129" s="190" t="s">
        <v>261</v>
      </c>
      <c r="C129" s="255" t="s">
        <v>262</v>
      </c>
      <c r="D129" s="68">
        <f ref="D129:E129" t="shared" si="24">SUM(D130:D133)</f>
        <v>0</v>
      </c>
      <c r="E129" s="68">
        <f t="shared" si="24"/>
        <v>0</v>
      </c>
      <c r="F129" s="53" t="str">
        <f t="shared" si="0"/>
        <v>-</v>
      </c>
    </row>
    <row r="130" ht="12.75" customHeight="1">
      <c r="A130" s="71">
        <v>6631</v>
      </c>
      <c r="B130" s="73" t="s">
        <v>263</v>
      </c>
      <c r="C130" s="255" t="s">
        <v>264</v>
      </c>
      <c r="D130" s="202">
        <v>8.48</v>
      </c>
      <c r="E130" s="202"/>
      <c r="F130" s="53" t="str">
        <f t="shared" si="0"/>
        <v>-</v>
      </c>
    </row>
    <row r="131" ht="12.75" customHeight="1">
      <c r="A131" s="71">
        <v>6632</v>
      </c>
      <c r="B131" s="190" t="s">
        <v>265</v>
      </c>
      <c r="C131" s="255" t="s">
        <v>266</v>
      </c>
      <c r="D131" s="202">
        <v>0</v>
      </c>
      <c r="E131" s="202"/>
      <c r="F131" s="53" t="str">
        <f t="shared" si="0"/>
        <v>-</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0</v>
      </c>
      <c r="E134" s="68">
        <f t="shared" si="25"/>
        <v>0</v>
      </c>
      <c r="F134" s="53" t="str">
        <f ref="F134:F229" t="shared" si="26">IF(D134&lt;&gt;0,IF(E134/D134&gt;=100,"&gt;&gt;100",E134/D134*100),"-")</f>
        <v>-</v>
      </c>
    </row>
    <row r="135" ht="24">
      <c r="A135" s="71">
        <v>671</v>
      </c>
      <c r="B135" s="190" t="s">
        <v>273</v>
      </c>
      <c r="C135" s="255" t="s">
        <v>274</v>
      </c>
      <c r="D135" s="68">
        <f ref="D135:E135" t="shared" si="27">SUM(D136:D138)</f>
        <v>0</v>
      </c>
      <c r="E135" s="68">
        <f t="shared" si="27"/>
        <v>0</v>
      </c>
      <c r="F135" s="53" t="str">
        <f t="shared" si="26"/>
        <v>-</v>
      </c>
    </row>
    <row r="136" ht="12.75" customHeight="1">
      <c r="A136" s="71">
        <v>6711</v>
      </c>
      <c r="B136" s="73" t="s">
        <v>275</v>
      </c>
      <c r="C136" s="255" t="s">
        <v>276</v>
      </c>
      <c r="D136" s="202">
        <v>303714.53</v>
      </c>
      <c r="E136" s="202"/>
      <c r="F136" s="53" t="str">
        <f t="shared" si="26"/>
        <v>-</v>
      </c>
    </row>
    <row r="137" ht="24">
      <c r="A137" s="71">
        <v>6712</v>
      </c>
      <c r="B137" s="190" t="s">
        <v>277</v>
      </c>
      <c r="C137" s="255" t="s">
        <v>278</v>
      </c>
      <c r="D137" s="202">
        <v>100446.71</v>
      </c>
      <c r="E137" s="202"/>
      <c r="F137" s="53" t="str">
        <f t="shared" si="26"/>
        <v>-</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0</v>
      </c>
      <c r="E152" s="68">
        <f>E153+E164+E202+E221+E230+E262+E273</f>
        <v>0</v>
      </c>
      <c r="F152" s="53" t="str">
        <f t="shared" si="26"/>
        <v>-</v>
      </c>
    </row>
    <row r="153" ht="12.75" customHeight="1">
      <c r="A153" s="71">
        <v>31</v>
      </c>
      <c r="B153" s="72" t="s">
        <v>308</v>
      </c>
      <c r="C153" s="255" t="s">
        <v>3</v>
      </c>
      <c r="D153" s="68">
        <f ref="D153:E153" t="shared" si="30">D154+D159+D160</f>
        <v>0</v>
      </c>
      <c r="E153" s="68">
        <f t="shared" si="30"/>
        <v>0</v>
      </c>
      <c r="F153" s="53" t="str">
        <f t="shared" si="26"/>
        <v>-</v>
      </c>
    </row>
    <row r="154" ht="12.75" customHeight="1">
      <c r="A154" s="71">
        <v>311</v>
      </c>
      <c r="B154" s="72" t="s">
        <v>309</v>
      </c>
      <c r="C154" s="255" t="s">
        <v>310</v>
      </c>
      <c r="D154" s="68">
        <f ref="D154:E154" t="shared" si="31">SUM(D155:D158)</f>
        <v>0</v>
      </c>
      <c r="E154" s="68">
        <f t="shared" si="31"/>
        <v>0</v>
      </c>
      <c r="F154" s="53" t="str">
        <f t="shared" si="26"/>
        <v>-</v>
      </c>
    </row>
    <row r="155" ht="12.75" customHeight="1">
      <c r="A155" s="71">
        <v>3111</v>
      </c>
      <c r="B155" s="72" t="s">
        <v>311</v>
      </c>
      <c r="C155" s="255" t="s">
        <v>312</v>
      </c>
      <c r="D155" s="202">
        <v>886054.65</v>
      </c>
      <c r="E155" s="202"/>
      <c r="F155" s="53" t="str">
        <f t="shared" si="26"/>
        <v>-</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2084.56</v>
      </c>
      <c r="E157" s="202"/>
      <c r="F157" s="53" t="str">
        <f t="shared" si="26"/>
        <v>-</v>
      </c>
    </row>
    <row r="158" ht="12.75" customHeight="1">
      <c r="A158" s="71">
        <v>3114</v>
      </c>
      <c r="B158" s="73" t="s">
        <v>317</v>
      </c>
      <c r="C158" s="255" t="s">
        <v>318</v>
      </c>
      <c r="D158" s="202">
        <v>0</v>
      </c>
      <c r="E158" s="202"/>
      <c r="F158" s="53" t="str">
        <f t="shared" si="26"/>
        <v>-</v>
      </c>
    </row>
    <row r="159" ht="12.75" customHeight="1">
      <c r="A159" s="71">
        <v>312</v>
      </c>
      <c r="B159" s="73" t="s">
        <v>319</v>
      </c>
      <c r="C159" s="255" t="s">
        <v>320</v>
      </c>
      <c r="D159" s="202">
        <v>44048.96</v>
      </c>
      <c r="E159" s="202"/>
      <c r="F159" s="53" t="str">
        <f t="shared" si="26"/>
        <v>-</v>
      </c>
    </row>
    <row r="160" ht="12.75" customHeight="1">
      <c r="A160" s="71">
        <v>313</v>
      </c>
      <c r="B160" s="73" t="s">
        <v>321</v>
      </c>
      <c r="C160" s="255" t="s">
        <v>322</v>
      </c>
      <c r="D160" s="68">
        <f ref="D160:E160" t="shared" si="32">SUM(D161:D163)</f>
        <v>0</v>
      </c>
      <c r="E160" s="68">
        <f t="shared" si="32"/>
        <v>0</v>
      </c>
      <c r="F160" s="53" t="str">
        <f t="shared" si="26"/>
        <v>-</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147074.33</v>
      </c>
      <c r="E162" s="202"/>
      <c r="F162" s="53" t="str">
        <f t="shared" si="26"/>
        <v>-</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0</v>
      </c>
      <c r="E164" s="68">
        <f>E165+E170+E178+E188+E189+E194</f>
        <v>0</v>
      </c>
      <c r="F164" s="53" t="str">
        <f t="shared" si="26"/>
        <v>-</v>
      </c>
    </row>
    <row r="165" ht="12.75" customHeight="1">
      <c r="A165" s="71">
        <v>321</v>
      </c>
      <c r="B165" s="72" t="s">
        <v>331</v>
      </c>
      <c r="C165" s="255" t="s">
        <v>332</v>
      </c>
      <c r="D165" s="68">
        <f ref="D165:E165" t="shared" si="33">SUM(D166:D169)</f>
        <v>0</v>
      </c>
      <c r="E165" s="68">
        <f t="shared" si="33"/>
        <v>0</v>
      </c>
      <c r="F165" s="53" t="str">
        <f t="shared" si="26"/>
        <v>-</v>
      </c>
    </row>
    <row r="166" ht="12.75" customHeight="1">
      <c r="A166" s="71">
        <v>3211</v>
      </c>
      <c r="B166" s="72" t="s">
        <v>333</v>
      </c>
      <c r="C166" s="255" t="s">
        <v>334</v>
      </c>
      <c r="D166" s="202">
        <v>6703.99</v>
      </c>
      <c r="E166" s="202"/>
      <c r="F166" s="53" t="str">
        <f t="shared" si="26"/>
        <v>-</v>
      </c>
    </row>
    <row r="167" ht="12.75" customHeight="1">
      <c r="A167" s="71">
        <v>3212</v>
      </c>
      <c r="B167" s="72" t="s">
        <v>335</v>
      </c>
      <c r="C167" s="255" t="s">
        <v>336</v>
      </c>
      <c r="D167" s="202">
        <v>40001.06</v>
      </c>
      <c r="E167" s="202"/>
      <c r="F167" s="53" t="str">
        <f t="shared" si="26"/>
        <v>-</v>
      </c>
    </row>
    <row r="168" ht="12.75" customHeight="1">
      <c r="A168" s="71">
        <v>3213</v>
      </c>
      <c r="B168" s="72" t="s">
        <v>337</v>
      </c>
      <c r="C168" s="255" t="s">
        <v>338</v>
      </c>
      <c r="D168" s="202">
        <v>975.2</v>
      </c>
      <c r="E168" s="202"/>
      <c r="F168" s="53" t="str">
        <f t="shared" si="26"/>
        <v>-</v>
      </c>
    </row>
    <row r="169" ht="12.75" customHeight="1">
      <c r="A169" s="71">
        <v>3214</v>
      </c>
      <c r="B169" s="72" t="s">
        <v>339</v>
      </c>
      <c r="C169" s="255" t="s">
        <v>340</v>
      </c>
      <c r="D169" s="202">
        <v>0</v>
      </c>
      <c r="E169" s="202"/>
      <c r="F169" s="53" t="str">
        <f t="shared" si="26"/>
        <v>-</v>
      </c>
    </row>
    <row r="170" ht="12.75" customHeight="1">
      <c r="A170" s="71">
        <v>322</v>
      </c>
      <c r="B170" s="72" t="s">
        <v>341</v>
      </c>
      <c r="C170" s="255" t="s">
        <v>342</v>
      </c>
      <c r="D170" s="68">
        <f ref="D170:E170" t="shared" si="34">SUM(D171:D177)</f>
        <v>0</v>
      </c>
      <c r="E170" s="68">
        <f t="shared" si="34"/>
        <v>0</v>
      </c>
      <c r="F170" s="53" t="str">
        <f t="shared" si="26"/>
        <v>-</v>
      </c>
    </row>
    <row r="171" ht="12.75" customHeight="1">
      <c r="A171" s="71">
        <v>3221</v>
      </c>
      <c r="B171" s="72" t="s">
        <v>343</v>
      </c>
      <c r="C171" s="255" t="s">
        <v>344</v>
      </c>
      <c r="D171" s="202">
        <v>11038.35</v>
      </c>
      <c r="E171" s="202"/>
      <c r="F171" s="53" t="str">
        <f t="shared" si="26"/>
        <v>-</v>
      </c>
    </row>
    <row r="172" ht="12.75" customHeight="1">
      <c r="A172" s="71">
        <v>3222</v>
      </c>
      <c r="B172" s="72" t="s">
        <v>345</v>
      </c>
      <c r="C172" s="255" t="s">
        <v>346</v>
      </c>
      <c r="D172" s="202">
        <v>23210.97</v>
      </c>
      <c r="E172" s="202"/>
      <c r="F172" s="53" t="str">
        <f t="shared" si="26"/>
        <v>-</v>
      </c>
    </row>
    <row r="173" ht="12.75" customHeight="1">
      <c r="A173" s="71">
        <v>3223</v>
      </c>
      <c r="B173" s="73" t="s">
        <v>347</v>
      </c>
      <c r="C173" s="255" t="s">
        <v>348</v>
      </c>
      <c r="D173" s="202">
        <v>111483.29</v>
      </c>
      <c r="E173" s="202"/>
      <c r="F173" s="53" t="str">
        <f t="shared" si="26"/>
        <v>-</v>
      </c>
    </row>
    <row r="174" ht="12.75" customHeight="1">
      <c r="A174" s="71">
        <v>3224</v>
      </c>
      <c r="B174" s="73" t="s">
        <v>349</v>
      </c>
      <c r="C174" s="255" t="s">
        <v>350</v>
      </c>
      <c r="D174" s="202">
        <v>7859.5</v>
      </c>
      <c r="E174" s="202"/>
      <c r="F174" s="53" t="str">
        <f t="shared" si="26"/>
        <v>-</v>
      </c>
    </row>
    <row r="175" ht="12.75" customHeight="1">
      <c r="A175" s="71">
        <v>3225</v>
      </c>
      <c r="B175" s="73" t="s">
        <v>351</v>
      </c>
      <c r="C175" s="255" t="s">
        <v>352</v>
      </c>
      <c r="D175" s="202">
        <v>11043.54</v>
      </c>
      <c r="E175" s="202"/>
      <c r="F175" s="53" t="str">
        <f t="shared" si="26"/>
        <v>-</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5043.19</v>
      </c>
      <c r="E177" s="202"/>
      <c r="F177" s="53" t="str">
        <f t="shared" si="26"/>
        <v>-</v>
      </c>
    </row>
    <row r="178" ht="12.75" customHeight="1">
      <c r="A178" s="71">
        <v>323</v>
      </c>
      <c r="B178" s="73" t="s">
        <v>357</v>
      </c>
      <c r="C178" s="255" t="s">
        <v>358</v>
      </c>
      <c r="D178" s="68">
        <f ref="D178:E178" t="shared" si="35">SUM(D179:D187)</f>
        <v>0</v>
      </c>
      <c r="E178" s="68">
        <f t="shared" si="35"/>
        <v>0</v>
      </c>
      <c r="F178" s="53" t="str">
        <f t="shared" si="26"/>
        <v>-</v>
      </c>
    </row>
    <row r="179" ht="12.75" customHeight="1">
      <c r="A179" s="71">
        <v>3231</v>
      </c>
      <c r="B179" s="73" t="s">
        <v>359</v>
      </c>
      <c r="C179" s="255" t="s">
        <v>360</v>
      </c>
      <c r="D179" s="202">
        <v>3657.56</v>
      </c>
      <c r="E179" s="202"/>
      <c r="F179" s="53" t="str">
        <f t="shared" si="26"/>
        <v>-</v>
      </c>
    </row>
    <row r="180" ht="12.75" customHeight="1">
      <c r="A180" s="71">
        <v>3232</v>
      </c>
      <c r="B180" s="73" t="s">
        <v>361</v>
      </c>
      <c r="C180" s="255" t="s">
        <v>362</v>
      </c>
      <c r="D180" s="202">
        <v>58704.65</v>
      </c>
      <c r="E180" s="202"/>
      <c r="F180" s="53" t="str">
        <f t="shared" si="26"/>
        <v>-</v>
      </c>
    </row>
    <row r="181" ht="12.75" customHeight="1">
      <c r="A181" s="71">
        <v>3233</v>
      </c>
      <c r="B181" s="73" t="s">
        <v>363</v>
      </c>
      <c r="C181" s="255" t="s">
        <v>364</v>
      </c>
      <c r="D181" s="202">
        <v>0</v>
      </c>
      <c r="E181" s="202"/>
      <c r="F181" s="53" t="str">
        <f t="shared" si="26"/>
        <v>-</v>
      </c>
    </row>
    <row r="182" ht="12.75" customHeight="1">
      <c r="A182" s="71">
        <v>3234</v>
      </c>
      <c r="B182" s="73" t="s">
        <v>365</v>
      </c>
      <c r="C182" s="255" t="s">
        <v>366</v>
      </c>
      <c r="D182" s="202">
        <v>19290</v>
      </c>
      <c r="E182" s="202"/>
      <c r="F182" s="53" t="str">
        <f t="shared" si="26"/>
        <v>-</v>
      </c>
    </row>
    <row r="183" ht="12.75" customHeight="1">
      <c r="A183" s="71">
        <v>3235</v>
      </c>
      <c r="B183" s="72" t="s">
        <v>367</v>
      </c>
      <c r="C183" s="255" t="s">
        <v>368</v>
      </c>
      <c r="D183" s="202">
        <v>0</v>
      </c>
      <c r="E183" s="202"/>
      <c r="F183" s="53" t="str">
        <f t="shared" si="26"/>
        <v>-</v>
      </c>
    </row>
    <row r="184" ht="12.75" customHeight="1">
      <c r="A184" s="71">
        <v>3236</v>
      </c>
      <c r="B184" s="72" t="s">
        <v>369</v>
      </c>
      <c r="C184" s="255" t="s">
        <v>370</v>
      </c>
      <c r="D184" s="202">
        <v>2837</v>
      </c>
      <c r="E184" s="202"/>
      <c r="F184" s="53" t="str">
        <f t="shared" si="26"/>
        <v>-</v>
      </c>
    </row>
    <row r="185" ht="12.75" customHeight="1">
      <c r="A185" s="71">
        <v>3237</v>
      </c>
      <c r="B185" s="72" t="s">
        <v>371</v>
      </c>
      <c r="C185" s="255" t="s">
        <v>372</v>
      </c>
      <c r="D185" s="202">
        <v>4452.06</v>
      </c>
      <c r="E185" s="202"/>
      <c r="F185" s="53" t="str">
        <f t="shared" si="26"/>
        <v>-</v>
      </c>
    </row>
    <row r="186" ht="12.75" customHeight="1">
      <c r="A186" s="71">
        <v>3238</v>
      </c>
      <c r="B186" s="72" t="s">
        <v>373</v>
      </c>
      <c r="C186" s="255" t="s">
        <v>374</v>
      </c>
      <c r="D186" s="202">
        <v>5635</v>
      </c>
      <c r="E186" s="202"/>
      <c r="F186" s="53" t="str">
        <f t="shared" si="26"/>
        <v>-</v>
      </c>
    </row>
    <row r="187" ht="12.75" customHeight="1">
      <c r="A187" s="71">
        <v>3239</v>
      </c>
      <c r="B187" s="72" t="s">
        <v>375</v>
      </c>
      <c r="C187" s="255" t="s">
        <v>376</v>
      </c>
      <c r="D187" s="202">
        <v>4204.63</v>
      </c>
      <c r="E187" s="202"/>
      <c r="F187" s="53" t="str">
        <f t="shared" si="26"/>
        <v>-</v>
      </c>
    </row>
    <row r="188" ht="12.75" customHeight="1">
      <c r="A188" s="71">
        <v>324</v>
      </c>
      <c r="B188" s="72" t="s">
        <v>377</v>
      </c>
      <c r="C188" s="255" t="s">
        <v>378</v>
      </c>
      <c r="D188" s="202">
        <v>0</v>
      </c>
      <c r="E188" s="202"/>
      <c r="F188" s="53" t="str">
        <f t="shared" si="26"/>
        <v>-</v>
      </c>
    </row>
    <row r="189" ht="24">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0</v>
      </c>
      <c r="E194" s="68">
        <f t="shared" si="36"/>
        <v>0</v>
      </c>
      <c r="F194" s="53" t="str">
        <f t="shared" si="26"/>
        <v>-</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3128.32</v>
      </c>
      <c r="E196" s="202"/>
      <c r="F196" s="53" t="str">
        <f t="shared" si="26"/>
        <v>-</v>
      </c>
    </row>
    <row r="197" ht="12.75" customHeight="1">
      <c r="A197" s="71">
        <v>3293</v>
      </c>
      <c r="B197" s="72" t="s">
        <v>395</v>
      </c>
      <c r="C197" s="255" t="s">
        <v>396</v>
      </c>
      <c r="D197" s="202">
        <v>3780.45</v>
      </c>
      <c r="E197" s="202"/>
      <c r="F197" s="53" t="str">
        <f t="shared" si="26"/>
        <v>-</v>
      </c>
    </row>
    <row r="198" ht="12.75" customHeight="1">
      <c r="A198" s="71">
        <v>3294</v>
      </c>
      <c r="B198" s="72" t="s">
        <v>397</v>
      </c>
      <c r="C198" s="255" t="s">
        <v>398</v>
      </c>
      <c r="D198" s="202">
        <v>35</v>
      </c>
      <c r="E198" s="202"/>
      <c r="F198" s="53" t="str">
        <f t="shared" si="26"/>
        <v>-</v>
      </c>
    </row>
    <row r="199" ht="12.75" customHeight="1">
      <c r="A199" s="71">
        <v>3295</v>
      </c>
      <c r="B199" s="72" t="s">
        <v>399</v>
      </c>
      <c r="C199" s="255" t="s">
        <v>400</v>
      </c>
      <c r="D199" s="202">
        <v>338.57</v>
      </c>
      <c r="E199" s="202"/>
      <c r="F199" s="53" t="str">
        <f t="shared" si="26"/>
        <v>-</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12018.63</v>
      </c>
      <c r="E201" s="202"/>
      <c r="F201" s="53" t="str">
        <f t="shared" si="26"/>
        <v>-</v>
      </c>
    </row>
    <row r="202" ht="12.75" customHeight="1">
      <c r="A202" s="71">
        <v>34</v>
      </c>
      <c r="B202" s="191" t="s">
        <v>405</v>
      </c>
      <c r="C202" s="255" t="s">
        <v>406</v>
      </c>
      <c r="D202" s="68">
        <f ref="D202:E202" t="shared" si="37">D203+D208+D216</f>
        <v>0</v>
      </c>
      <c r="E202" s="68">
        <f t="shared" si="37"/>
        <v>0</v>
      </c>
      <c r="F202" s="53" t="str">
        <f t="shared" si="26"/>
        <v>-</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4">
      <c r="A209" s="71">
        <v>3421</v>
      </c>
      <c r="B209" s="72" t="s">
        <v>419</v>
      </c>
      <c r="C209" s="255" t="s">
        <v>420</v>
      </c>
      <c r="D209" s="202">
        <v>0</v>
      </c>
      <c r="E209" s="202"/>
      <c r="F209" s="53" t="str">
        <f t="shared" si="26"/>
        <v>-</v>
      </c>
    </row>
    <row r="210" ht="24">
      <c r="A210" s="71">
        <v>3422</v>
      </c>
      <c r="B210" s="191" t="s">
        <v>421</v>
      </c>
      <c r="C210" s="255" t="s">
        <v>422</v>
      </c>
      <c r="D210" s="202">
        <v>0</v>
      </c>
      <c r="E210" s="202"/>
      <c r="F210" s="53" t="str">
        <f t="shared" si="26"/>
        <v>-</v>
      </c>
    </row>
    <row r="211" ht="24">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4">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0</v>
      </c>
      <c r="E216" s="68">
        <f t="shared" si="40"/>
        <v>0</v>
      </c>
      <c r="F216" s="53" t="str">
        <f t="shared" si="26"/>
        <v>-</v>
      </c>
    </row>
    <row r="217" ht="12.75" customHeight="1">
      <c r="A217" s="71">
        <v>3431</v>
      </c>
      <c r="B217" s="190" t="s">
        <v>435</v>
      </c>
      <c r="C217" s="255" t="s">
        <v>436</v>
      </c>
      <c r="D217" s="202">
        <v>820</v>
      </c>
      <c r="E217" s="202"/>
      <c r="F217" s="53" t="str">
        <f t="shared" si="26"/>
        <v>-</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0</v>
      </c>
      <c r="E219" s="202"/>
      <c r="F219" s="53" t="str">
        <f t="shared" si="26"/>
        <v>-</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4">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6">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4">
      <c r="A229" s="71" t="s">
        <v>459</v>
      </c>
      <c r="B229" s="72" t="s">
        <v>460</v>
      </c>
      <c r="C229" s="255" t="s">
        <v>459</v>
      </c>
      <c r="D229" s="202">
        <v>0</v>
      </c>
      <c r="E229" s="202"/>
      <c r="F229" s="53" t="str">
        <f t="shared" si="26"/>
        <v>-</v>
      </c>
    </row>
    <row r="230" ht="24">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4">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24">
      <c r="A236" s="71">
        <v>3622</v>
      </c>
      <c r="B236" s="73" t="s">
        <v>473</v>
      </c>
      <c r="C236" s="255" t="s">
        <v>474</v>
      </c>
      <c r="D236" s="202">
        <v>0</v>
      </c>
      <c r="E236" s="202"/>
      <c r="F236" s="53" t="str">
        <f t="shared" si="44"/>
        <v>-</v>
      </c>
    </row>
    <row r="237" ht="24">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4">
      <c r="A240" s="71" t="s">
        <v>481</v>
      </c>
      <c r="B240" s="73" t="s">
        <v>482</v>
      </c>
      <c r="C240" s="256" t="s">
        <v>481</v>
      </c>
      <c r="D240" s="202">
        <v>0</v>
      </c>
      <c r="E240" s="202"/>
      <c r="F240" s="53" t="str">
        <f t="shared" si="44"/>
        <v>-</v>
      </c>
    </row>
    <row r="241" ht="24">
      <c r="A241" s="71" t="s">
        <v>483</v>
      </c>
      <c r="B241" s="73" t="s">
        <v>484</v>
      </c>
      <c r="C241" s="256" t="s">
        <v>483</v>
      </c>
      <c r="D241" s="202">
        <v>0</v>
      </c>
      <c r="E241" s="202"/>
      <c r="F241" s="53" t="str">
        <f t="shared" si="44"/>
        <v>-</v>
      </c>
    </row>
    <row r="242" ht="24">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35706.4</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4">
      <c r="A250" s="71" t="s">
        <v>498</v>
      </c>
      <c r="B250" s="72" t="s">
        <v>499</v>
      </c>
      <c r="C250" s="255" t="s">
        <v>498</v>
      </c>
      <c r="D250" s="68">
        <f ref="D250:E250" t="shared" si="50">SUM(D251:D253)</f>
        <v>0</v>
      </c>
      <c r="E250" s="68">
        <f t="shared" si="50"/>
        <v>0</v>
      </c>
      <c r="F250" s="53" t="str">
        <f ref="F250:F253" t="shared" si="51">IF(D250&lt;&gt;0,IF(E250/D250&gt;=100,"&gt;&gt;100",E250/D250*100),"-")</f>
        <v>-</v>
      </c>
    </row>
    <row r="251" ht="24">
      <c r="A251" s="71">
        <v>3672</v>
      </c>
      <c r="B251" s="72" t="s">
        <v>500</v>
      </c>
      <c r="C251" s="255" t="s">
        <v>501</v>
      </c>
      <c r="D251" s="202">
        <v>0</v>
      </c>
      <c r="E251" s="202"/>
      <c r="F251" s="53" t="str">
        <f t="shared" si="51"/>
        <v>-</v>
      </c>
    </row>
    <row r="252" ht="24">
      <c r="A252" s="71">
        <v>3673</v>
      </c>
      <c r="B252" s="72" t="s">
        <v>502</v>
      </c>
      <c r="C252" s="255" t="s">
        <v>503</v>
      </c>
      <c r="D252" s="202">
        <v>0</v>
      </c>
      <c r="E252" s="202"/>
      <c r="F252" s="53" t="str">
        <f t="shared" si="51"/>
        <v>-</v>
      </c>
    </row>
    <row r="253" ht="24">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24">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c r="F258" s="53" t="str">
        <f t="shared" si="53"/>
        <v>-</v>
      </c>
    </row>
    <row r="259" ht="12.75" customHeight="1">
      <c r="A259" s="71" t="s">
        <v>513</v>
      </c>
      <c r="B259" s="72" t="s">
        <v>161</v>
      </c>
      <c r="C259" s="255" t="s">
        <v>513</v>
      </c>
      <c r="D259" s="202">
        <v>0</v>
      </c>
      <c r="E259" s="202"/>
      <c r="F259" s="53" t="str">
        <f t="shared" si="53"/>
        <v>-</v>
      </c>
    </row>
    <row r="260" ht="24">
      <c r="A260" s="71" t="s">
        <v>514</v>
      </c>
      <c r="B260" s="72" t="s">
        <v>163</v>
      </c>
      <c r="C260" s="255" t="s">
        <v>514</v>
      </c>
      <c r="D260" s="202">
        <v>0</v>
      </c>
      <c r="E260" s="202"/>
      <c r="F260" s="53" t="str">
        <f t="shared" si="53"/>
        <v>-</v>
      </c>
    </row>
    <row r="261" ht="24">
      <c r="A261" s="71" t="s">
        <v>515</v>
      </c>
      <c r="B261" s="72" t="s">
        <v>165</v>
      </c>
      <c r="C261" s="255" t="s">
        <v>515</v>
      </c>
      <c r="D261" s="202">
        <v>0</v>
      </c>
      <c r="E261" s="202"/>
      <c r="F261" s="53" t="str">
        <f t="shared" si="53"/>
        <v>-</v>
      </c>
    </row>
    <row r="262" ht="24">
      <c r="A262" s="71">
        <v>37</v>
      </c>
      <c r="B262" s="72" t="s">
        <v>516</v>
      </c>
      <c r="C262" s="255" t="s">
        <v>517</v>
      </c>
      <c r="D262" s="68">
        <f ref="D262:E262" t="shared" si="55">D263+D269</f>
        <v>0</v>
      </c>
      <c r="E262" s="68">
        <f t="shared" si="55"/>
        <v>0</v>
      </c>
      <c r="F262" s="53" t="str">
        <f ref="F262:F268" t="shared" si="56">IF(D262&lt;&gt;0,IF(E262/D262&gt;=100,"&gt;&gt;100",E262/D262*100),"-")</f>
        <v>-</v>
      </c>
    </row>
    <row r="263" ht="24">
      <c r="A263" s="71">
        <v>371</v>
      </c>
      <c r="B263" s="72" t="s">
        <v>518</v>
      </c>
      <c r="C263" s="255" t="s">
        <v>519</v>
      </c>
      <c r="D263" s="68">
        <f ref="D263:E263" t="shared" si="57">SUM(D264:D268)</f>
        <v>0</v>
      </c>
      <c r="E263" s="68">
        <f t="shared" si="57"/>
        <v>0</v>
      </c>
      <c r="F263" s="53" t="str">
        <f t="shared" si="56"/>
        <v>-</v>
      </c>
    </row>
    <row r="264" ht="24">
      <c r="A264" s="71">
        <v>3711</v>
      </c>
      <c r="B264" s="72" t="s">
        <v>520</v>
      </c>
      <c r="C264" s="255" t="s">
        <v>521</v>
      </c>
      <c r="D264" s="202">
        <v>0</v>
      </c>
      <c r="E264" s="202"/>
      <c r="F264" s="53" t="str">
        <f t="shared" si="56"/>
        <v>-</v>
      </c>
    </row>
    <row r="265" ht="24">
      <c r="A265" s="71">
        <v>3712</v>
      </c>
      <c r="B265" s="72" t="s">
        <v>522</v>
      </c>
      <c r="C265" s="255" t="s">
        <v>523</v>
      </c>
      <c r="D265" s="202">
        <v>0</v>
      </c>
      <c r="E265" s="202"/>
      <c r="F265" s="53" t="str">
        <f t="shared" si="56"/>
        <v>-</v>
      </c>
    </row>
    <row r="266" ht="24">
      <c r="A266" s="71" t="s">
        <v>524</v>
      </c>
      <c r="B266" s="72" t="s">
        <v>525</v>
      </c>
      <c r="C266" s="255" t="s">
        <v>524</v>
      </c>
      <c r="D266" s="202">
        <v>0</v>
      </c>
      <c r="E266" s="202"/>
      <c r="F266" s="53" t="str">
        <f t="shared" si="56"/>
        <v>-</v>
      </c>
    </row>
    <row r="267" ht="24">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0</v>
      </c>
      <c r="E269" s="68">
        <f t="shared" si="58"/>
        <v>0</v>
      </c>
      <c r="F269" s="53" t="str">
        <f ref="F269:F272" t="shared" si="59">IF(D269&lt;&gt;0,IF(E269/D269&gt;=100,"&gt;&gt;100",E269/D269*100),"-")</f>
        <v>-</v>
      </c>
    </row>
    <row r="270" ht="12.75" customHeight="1">
      <c r="A270" s="71">
        <v>3721</v>
      </c>
      <c r="B270" s="73" t="s">
        <v>532</v>
      </c>
      <c r="C270" s="255" t="s">
        <v>533</v>
      </c>
      <c r="D270" s="202">
        <v>0</v>
      </c>
      <c r="E270" s="202"/>
      <c r="F270" s="53" t="str">
        <f t="shared" si="59"/>
        <v>-</v>
      </c>
    </row>
    <row r="271" ht="12.75" customHeight="1">
      <c r="A271" s="71">
        <v>3722</v>
      </c>
      <c r="B271" s="73" t="s">
        <v>534</v>
      </c>
      <c r="C271" s="255" t="s">
        <v>535</v>
      </c>
      <c r="D271" s="202">
        <v>0</v>
      </c>
      <c r="E271" s="202"/>
      <c r="F271" s="53" t="str">
        <f t="shared" si="59"/>
        <v>-</v>
      </c>
    </row>
    <row r="272" ht="12.75" customHeight="1">
      <c r="A272" s="71" t="s">
        <v>536</v>
      </c>
      <c r="B272" s="73" t="s">
        <v>537</v>
      </c>
      <c r="C272" s="255" t="s">
        <v>536</v>
      </c>
      <c r="D272" s="202">
        <v>0</v>
      </c>
      <c r="E272" s="202"/>
      <c r="F272" s="53" t="str">
        <f t="shared" si="59"/>
        <v>-</v>
      </c>
    </row>
    <row r="273" ht="24">
      <c r="A273" s="71">
        <v>38</v>
      </c>
      <c r="B273" s="73" t="s">
        <v>538</v>
      </c>
      <c r="C273" s="255" t="s">
        <v>539</v>
      </c>
      <c r="D273" s="68">
        <f ref="D273:E273" t="shared" si="60">D274+D278+D283+D289</f>
        <v>0</v>
      </c>
      <c r="E273" s="68">
        <f t="shared" si="60"/>
        <v>0</v>
      </c>
      <c r="F273" s="53" t="str">
        <f ref="F273:F277" t="shared" si="61">IF(D273&lt;&gt;0,IF(E273/D273&gt;=100,"&gt;&gt;100",E273/D273*100),"-")</f>
        <v>-</v>
      </c>
    </row>
    <row r="274" ht="12.75" customHeight="1">
      <c r="A274" s="71">
        <v>381</v>
      </c>
      <c r="B274" s="72" t="s">
        <v>540</v>
      </c>
      <c r="C274" s="255" t="s">
        <v>541</v>
      </c>
      <c r="D274" s="68">
        <f ref="D274:E274" t="shared" si="62">SUM(D275:D277)</f>
        <v>0</v>
      </c>
      <c r="E274" s="68">
        <f t="shared" si="62"/>
        <v>0</v>
      </c>
      <c r="F274" s="53" t="str">
        <f t="shared" si="61"/>
        <v>-</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0</v>
      </c>
      <c r="E276" s="202"/>
      <c r="F276" s="53" t="str">
        <f t="shared" si="61"/>
        <v>-</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4">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4">
      <c r="A290" s="71">
        <v>3861</v>
      </c>
      <c r="B290" s="72" t="s">
        <v>571</v>
      </c>
      <c r="C290" s="255" t="s">
        <v>572</v>
      </c>
      <c r="D290" s="202">
        <v>0</v>
      </c>
      <c r="E290" s="202"/>
      <c r="F290" s="53" t="str">
        <f t="shared" si="66"/>
        <v>-</v>
      </c>
    </row>
    <row r="291" ht="24">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4">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0</v>
      </c>
      <c r="E299" s="68">
        <f>E152-E297+E298</f>
        <v>0</v>
      </c>
      <c r="F299" s="53" t="str">
        <f t="shared" si="68"/>
        <v>-</v>
      </c>
    </row>
    <row r="300" ht="12.75" customHeight="1">
      <c r="A300" s="71" t="s">
        <v>581</v>
      </c>
      <c r="B300" s="72" t="s">
        <v>592</v>
      </c>
      <c r="C300" s="255" t="s">
        <v>593</v>
      </c>
      <c r="D300" s="68">
        <f>IF(D6&gt;=D299,D6-D299,0)</f>
        <v>0</v>
      </c>
      <c r="E300" s="68">
        <f>IF(E6&gt;=E299,E6-E299,0)</f>
        <v>0</v>
      </c>
      <c r="F300" s="53" t="str">
        <f t="shared" si="68"/>
        <v>-</v>
      </c>
    </row>
    <row r="301" ht="12.75" customHeight="1">
      <c r="A301" s="71" t="s">
        <v>581</v>
      </c>
      <c r="B301" s="72" t="s">
        <v>594</v>
      </c>
      <c r="C301" s="255" t="s">
        <v>595</v>
      </c>
      <c r="D301" s="68">
        <f>IF(D299&gt;=D6,D299-D6,0)</f>
        <v>0</v>
      </c>
      <c r="E301" s="68">
        <f>IF(E299&gt;=E6,E299-E6,0)</f>
        <v>0</v>
      </c>
      <c r="F301" s="53" t="str">
        <f t="shared" si="68"/>
        <v>-</v>
      </c>
    </row>
    <row r="302" ht="12.75" customHeight="1">
      <c r="A302" s="71">
        <v>92211</v>
      </c>
      <c r="B302" s="72" t="s">
        <v>596</v>
      </c>
      <c r="C302" s="255" t="s">
        <v>597</v>
      </c>
      <c r="D302" s="202">
        <v>118975.54</v>
      </c>
      <c r="E302" s="202"/>
      <c r="F302" s="53" t="str">
        <f t="shared" si="68"/>
        <v>-</v>
      </c>
    </row>
    <row r="303" ht="12.75" customHeight="1">
      <c r="A303" s="71">
        <v>92221</v>
      </c>
      <c r="B303" s="72" t="s">
        <v>598</v>
      </c>
      <c r="C303" s="255" t="s">
        <v>599</v>
      </c>
      <c r="D303" s="202">
        <v>0</v>
      </c>
      <c r="E303" s="202"/>
      <c r="F303" s="53" t="str">
        <f t="shared" si="68"/>
        <v>-</v>
      </c>
    </row>
    <row r="304" ht="12.75" customHeight="1">
      <c r="A304" s="71">
        <v>96</v>
      </c>
      <c r="B304" s="228" t="s">
        <v>600</v>
      </c>
      <c r="C304" s="255" t="s">
        <v>601</v>
      </c>
      <c r="D304" s="202">
        <v>1274.82</v>
      </c>
      <c r="E304" s="202"/>
      <c r="F304" s="53" t="str">
        <f t="shared" si="68"/>
        <v>-</v>
      </c>
    </row>
    <row r="305" ht="12">
      <c r="A305" s="71">
        <v>9661</v>
      </c>
      <c r="B305" s="228" t="s">
        <v>602</v>
      </c>
      <c r="C305" s="255" t="s">
        <v>603</v>
      </c>
      <c r="D305" s="202">
        <v>1274.82</v>
      </c>
      <c r="E305" s="202"/>
      <c r="F305" s="53" t="str">
        <f t="shared" si="68"/>
        <v>-</v>
      </c>
    </row>
    <row r="306" ht="12.75" customHeight="1">
      <c r="A306" s="257" t="s">
        <v>604</v>
      </c>
      <c r="B306" s="192" t="s">
        <v>605</v>
      </c>
      <c r="C306" s="258" t="s">
        <v>604</v>
      </c>
      <c r="D306" s="204">
        <v>0</v>
      </c>
      <c r="E306" s="204"/>
      <c r="F306" s="69" t="str">
        <f t="shared" si="68"/>
        <v>-</v>
      </c>
    </row>
    <row r="307" ht="20.1" customHeight="1" s="63" customFormat="1">
      <c r="A307" s="377" t="s">
        <v>606</v>
      </c>
      <c r="B307" s="378"/>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24">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4">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0</v>
      </c>
      <c r="E324" s="202"/>
      <c r="F324" s="53" t="str">
        <f t="shared" si="72"/>
        <v>-</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4">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24">
      <c r="A354" s="71">
        <v>73</v>
      </c>
      <c r="B354" s="72" t="s">
        <v>699</v>
      </c>
      <c r="C354" s="255" t="s">
        <v>700</v>
      </c>
      <c r="D354" s="68">
        <f ref="D354:E354" t="shared" si="83">D355</f>
        <v>0</v>
      </c>
      <c r="E354" s="68">
        <f t="shared" si="83"/>
        <v>0</v>
      </c>
      <c r="F354" s="53" t="str">
        <f t="shared" si="72"/>
        <v>-</v>
      </c>
    </row>
    <row r="355" ht="24">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0</v>
      </c>
      <c r="E360" s="68">
        <f t="shared" si="86"/>
        <v>0</v>
      </c>
      <c r="F360" s="53" t="str">
        <f t="shared" si="72"/>
        <v>-</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4">
      <c r="A373" s="71">
        <v>42</v>
      </c>
      <c r="B373" s="191" t="s">
        <v>729</v>
      </c>
      <c r="C373" s="255" t="s">
        <v>730</v>
      </c>
      <c r="D373" s="68">
        <f ref="D373:E373" t="shared" si="90">D374+D379+D388+D393+D398+D401</f>
        <v>0</v>
      </c>
      <c r="E373" s="68">
        <f t="shared" si="90"/>
        <v>0</v>
      </c>
      <c r="F373" s="53" t="str">
        <f t="shared" si="72"/>
        <v>-</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0</v>
      </c>
      <c r="E379" s="68">
        <f t="shared" si="92"/>
        <v>0</v>
      </c>
      <c r="F379" s="53" t="str">
        <f t="shared" si="72"/>
        <v>-</v>
      </c>
    </row>
    <row r="380" ht="12.75" customHeight="1">
      <c r="A380" s="71">
        <v>4221</v>
      </c>
      <c r="B380" s="72" t="s">
        <v>647</v>
      </c>
      <c r="C380" s="255" t="s">
        <v>739</v>
      </c>
      <c r="D380" s="202">
        <v>1816.11</v>
      </c>
      <c r="E380" s="202"/>
      <c r="F380" s="53" t="str">
        <f t="shared" si="72"/>
        <v>-</v>
      </c>
    </row>
    <row r="381" ht="12.75" customHeight="1">
      <c r="A381" s="71">
        <v>4222</v>
      </c>
      <c r="B381" s="72" t="s">
        <v>740</v>
      </c>
      <c r="C381" s="255" t="s">
        <v>741</v>
      </c>
      <c r="D381" s="202">
        <v>0</v>
      </c>
      <c r="E381" s="202"/>
      <c r="F381" s="53" t="str">
        <f t="shared" si="72"/>
        <v>-</v>
      </c>
    </row>
    <row r="382" ht="12.75" customHeight="1">
      <c r="A382" s="71">
        <v>4223</v>
      </c>
      <c r="B382" s="72" t="s">
        <v>651</v>
      </c>
      <c r="C382" s="255" t="s">
        <v>742</v>
      </c>
      <c r="D382" s="202">
        <v>0</v>
      </c>
      <c r="E382" s="202"/>
      <c r="F382" s="53" t="str">
        <f t="shared" si="72"/>
        <v>-</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33219.36</v>
      </c>
      <c r="E386" s="202"/>
      <c r="F386" s="53" t="str">
        <f t="shared" si="72"/>
        <v>-</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0</v>
      </c>
      <c r="E393" s="68">
        <f t="shared" si="94"/>
        <v>0</v>
      </c>
      <c r="F393" s="53" t="str">
        <f t="shared" si="72"/>
        <v>-</v>
      </c>
    </row>
    <row r="394" ht="12.75" customHeight="1">
      <c r="A394" s="71">
        <v>4241</v>
      </c>
      <c r="B394" s="72" t="s">
        <v>756</v>
      </c>
      <c r="C394" s="255" t="s">
        <v>757</v>
      </c>
      <c r="D394" s="202">
        <v>1178.4</v>
      </c>
      <c r="E394" s="202"/>
      <c r="F394" s="53" t="str">
        <f t="shared" si="72"/>
        <v>-</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24">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0</v>
      </c>
      <c r="E412" s="68">
        <f t="shared" si="100"/>
        <v>0</v>
      </c>
      <c r="F412" s="53" t="str">
        <f t="shared" si="72"/>
        <v>-</v>
      </c>
    </row>
    <row r="413" ht="12.75" customHeight="1">
      <c r="A413" s="71">
        <v>451</v>
      </c>
      <c r="B413" s="72" t="s">
        <v>784</v>
      </c>
      <c r="C413" s="255" t="s">
        <v>785</v>
      </c>
      <c r="D413" s="202">
        <v>80842.75</v>
      </c>
      <c r="E413" s="202"/>
      <c r="F413" s="53" t="str">
        <f t="shared" si="72"/>
        <v>-</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0</v>
      </c>
      <c r="E418" s="68">
        <f t="shared" si="102"/>
        <v>0</v>
      </c>
      <c r="F418" s="53" t="str">
        <f t="shared" si="72"/>
        <v>-</v>
      </c>
    </row>
    <row r="419" ht="12.75" customHeight="1">
      <c r="A419" s="71">
        <v>92212</v>
      </c>
      <c r="B419" s="72" t="s">
        <v>796</v>
      </c>
      <c r="C419" s="255" t="s">
        <v>797</v>
      </c>
      <c r="D419" s="202">
        <v>0</v>
      </c>
      <c r="E419" s="202"/>
      <c r="F419" s="53" t="str">
        <f t="shared" si="72"/>
        <v>-</v>
      </c>
    </row>
    <row r="420" ht="12.75" customHeight="1">
      <c r="A420" s="71">
        <v>92222</v>
      </c>
      <c r="B420" s="72" t="s">
        <v>798</v>
      </c>
      <c r="C420" s="255" t="s">
        <v>799</v>
      </c>
      <c r="D420" s="202">
        <v>0</v>
      </c>
      <c r="E420" s="202"/>
      <c r="F420" s="53" t="str">
        <f t="shared" si="72"/>
        <v>-</v>
      </c>
    </row>
    <row r="421" ht="12.75" customHeight="1">
      <c r="A421" s="71">
        <v>97</v>
      </c>
      <c r="B421" s="228" t="s">
        <v>800</v>
      </c>
      <c r="C421" s="255" t="s">
        <v>801</v>
      </c>
      <c r="D421" s="202">
        <v>0</v>
      </c>
      <c r="E421" s="202"/>
      <c r="F421" s="53" t="str">
        <f t="shared" si="72"/>
        <v>-</v>
      </c>
    </row>
    <row r="422" ht="12.75" customHeight="1">
      <c r="A422" s="71" t="s">
        <v>581</v>
      </c>
      <c r="B422" s="72" t="s">
        <v>802</v>
      </c>
      <c r="C422" s="255" t="s">
        <v>803</v>
      </c>
      <c r="D422" s="68">
        <f>D6+D308</f>
        <v>0</v>
      </c>
      <c r="E422" s="68">
        <f>E6+E308</f>
        <v>0</v>
      </c>
      <c r="F422" s="53" t="str">
        <f t="shared" si="72"/>
        <v>-</v>
      </c>
    </row>
    <row r="423" ht="12.75" customHeight="1">
      <c r="A423" s="71" t="s">
        <v>581</v>
      </c>
      <c r="B423" s="72" t="s">
        <v>804</v>
      </c>
      <c r="C423" s="255" t="s">
        <v>805</v>
      </c>
      <c r="D423" s="68">
        <f ref="D423:E423" t="shared" si="103">D299+D360</f>
        <v>0</v>
      </c>
      <c r="E423" s="68">
        <f t="shared" si="103"/>
        <v>0</v>
      </c>
      <c r="F423" s="53" t="str">
        <f t="shared" si="72"/>
        <v>-</v>
      </c>
    </row>
    <row r="424" ht="12.75" customHeight="1">
      <c r="A424" s="71" t="s">
        <v>581</v>
      </c>
      <c r="B424" s="72" t="s">
        <v>806</v>
      </c>
      <c r="C424" s="255" t="s">
        <v>807</v>
      </c>
      <c r="D424" s="68">
        <f ref="D424:E424" t="shared" si="104">IF(D422&gt;=D423,D422-D423,0)</f>
        <v>0</v>
      </c>
      <c r="E424" s="68">
        <f t="shared" si="104"/>
        <v>0</v>
      </c>
      <c r="F424" s="53" t="str">
        <f t="shared" si="72"/>
        <v>-</v>
      </c>
    </row>
    <row r="425" ht="12.75" customHeight="1">
      <c r="A425" s="71" t="s">
        <v>581</v>
      </c>
      <c r="B425" s="72" t="s">
        <v>808</v>
      </c>
      <c r="C425" s="255" t="s">
        <v>809</v>
      </c>
      <c r="D425" s="68">
        <f ref="D425:E425" t="shared" si="105">IF(D423&gt;=D422,D423-D422,0)</f>
        <v>0</v>
      </c>
      <c r="E425" s="68">
        <f t="shared" si="105"/>
        <v>0</v>
      </c>
      <c r="F425" s="53" t="str">
        <f t="shared" si="72"/>
        <v>-</v>
      </c>
    </row>
    <row r="426" ht="12.75" customHeight="1">
      <c r="A426" s="259" t="s">
        <v>810</v>
      </c>
      <c r="B426" s="191" t="s">
        <v>811</v>
      </c>
      <c r="C426" s="260" t="s">
        <v>812</v>
      </c>
      <c r="D426" s="68">
        <f ref="D426:E426" t="shared" si="106">IF(D302-D303+D419-D420&gt;=0,D302-D303+D419-D420,0)</f>
        <v>0</v>
      </c>
      <c r="E426" s="68">
        <f t="shared" si="106"/>
        <v>0</v>
      </c>
      <c r="F426" s="53" t="str">
        <f t="shared" si="72"/>
        <v>-</v>
      </c>
    </row>
    <row r="427" ht="12.75" customHeight="1">
      <c r="A427" s="259" t="s">
        <v>810</v>
      </c>
      <c r="B427" s="72" t="s">
        <v>813</v>
      </c>
      <c r="C427" s="260" t="s">
        <v>814</v>
      </c>
      <c r="D427" s="68">
        <f ref="D427:E427" t="shared" si="107">IF(D303-D302+D420-D419&gt;=0,D303-D302+D420-D419,0)</f>
        <v>0</v>
      </c>
      <c r="E427" s="68">
        <f t="shared" si="107"/>
        <v>0</v>
      </c>
      <c r="F427" s="53" t="str">
        <f t="shared" si="72"/>
        <v>-</v>
      </c>
    </row>
    <row r="428" ht="24">
      <c r="A428" s="257" t="s">
        <v>815</v>
      </c>
      <c r="B428" s="251" t="s">
        <v>816</v>
      </c>
      <c r="C428" s="258" t="s">
        <v>817</v>
      </c>
      <c r="D428" s="89">
        <f ref="D428:E428" t="shared" si="108">D304+D421</f>
        <v>0</v>
      </c>
      <c r="E428" s="89">
        <f t="shared" si="108"/>
        <v>0</v>
      </c>
      <c r="F428" s="69" t="str">
        <f t="shared" si="72"/>
        <v>-</v>
      </c>
    </row>
    <row r="429" ht="20.1" customHeight="1" s="63" customFormat="1">
      <c r="A429" s="377" t="s">
        <v>818</v>
      </c>
      <c r="B429" s="378"/>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4">
      <c r="A431" s="71">
        <v>81</v>
      </c>
      <c r="B431" s="190" t="s">
        <v>821</v>
      </c>
      <c r="C431" s="255" t="s">
        <v>822</v>
      </c>
      <c r="D431" s="68">
        <f ref="D431:E431" t="shared" si="110">D432+D437+D440+D444+D445+D452+D457+D465</f>
        <v>0</v>
      </c>
      <c r="E431" s="68">
        <f t="shared" si="110"/>
        <v>0</v>
      </c>
      <c r="F431" s="53" t="str">
        <f t="shared" si="109"/>
        <v>-</v>
      </c>
    </row>
    <row r="432" ht="24">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4">
      <c r="A437" s="71">
        <v>812</v>
      </c>
      <c r="B437" s="72" t="s">
        <v>833</v>
      </c>
      <c r="C437" s="255" t="s">
        <v>834</v>
      </c>
      <c r="D437" s="68">
        <f ref="D437:E437" t="shared" si="112">SUM(D438:D439)</f>
        <v>0</v>
      </c>
      <c r="E437" s="68">
        <f t="shared" si="112"/>
        <v>0</v>
      </c>
      <c r="F437" s="53" t="str">
        <f t="shared" si="109"/>
        <v>-</v>
      </c>
    </row>
    <row r="438" ht="24">
      <c r="A438" s="71">
        <v>8121</v>
      </c>
      <c r="B438" s="191" t="s">
        <v>835</v>
      </c>
      <c r="C438" s="255" t="s">
        <v>836</v>
      </c>
      <c r="D438" s="202">
        <v>0</v>
      </c>
      <c r="E438" s="202"/>
      <c r="F438" s="53" t="str">
        <f t="shared" si="109"/>
        <v>-</v>
      </c>
    </row>
    <row r="439" ht="24">
      <c r="A439" s="71">
        <v>8122</v>
      </c>
      <c r="B439" s="191" t="s">
        <v>837</v>
      </c>
      <c r="C439" s="255" t="s">
        <v>838</v>
      </c>
      <c r="D439" s="202">
        <v>0</v>
      </c>
      <c r="E439" s="202"/>
      <c r="F439" s="53" t="str">
        <f t="shared" si="109"/>
        <v>-</v>
      </c>
    </row>
    <row r="440" ht="24">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24">
      <c r="A444" s="71">
        <v>814</v>
      </c>
      <c r="B444" s="191" t="s">
        <v>847</v>
      </c>
      <c r="C444" s="255" t="s">
        <v>848</v>
      </c>
      <c r="D444" s="202">
        <v>0</v>
      </c>
      <c r="E444" s="202"/>
      <c r="F444" s="53" t="str">
        <f t="shared" si="109"/>
        <v>-</v>
      </c>
    </row>
    <row r="445" ht="24">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24">
      <c r="A447" s="71">
        <v>8154</v>
      </c>
      <c r="B447" s="72" t="s">
        <v>853</v>
      </c>
      <c r="C447" s="255" t="s">
        <v>854</v>
      </c>
      <c r="D447" s="202">
        <v>0</v>
      </c>
      <c r="E447" s="202"/>
      <c r="F447" s="53" t="str">
        <f t="shared" si="109"/>
        <v>-</v>
      </c>
    </row>
    <row r="448" ht="24">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4">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4">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4">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4">
      <c r="A479" s="71">
        <v>83</v>
      </c>
      <c r="B479" s="73" t="s">
        <v>917</v>
      </c>
      <c r="C479" s="255" t="s">
        <v>918</v>
      </c>
      <c r="D479" s="68">
        <f ref="D479:E479" t="shared" si="122">D480+D484+D485+D488</f>
        <v>0</v>
      </c>
      <c r="E479" s="68">
        <f t="shared" si="122"/>
        <v>0</v>
      </c>
      <c r="F479" s="53" t="str">
        <f t="shared" si="109"/>
        <v>-</v>
      </c>
    </row>
    <row r="480" ht="24">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24">
      <c r="A484" s="71">
        <v>832</v>
      </c>
      <c r="B484" s="191" t="s">
        <v>927</v>
      </c>
      <c r="C484" s="255" t="s">
        <v>928</v>
      </c>
      <c r="D484" s="202">
        <v>0</v>
      </c>
      <c r="E484" s="202"/>
      <c r="F484" s="53" t="str">
        <f t="shared" si="109"/>
        <v>-</v>
      </c>
    </row>
    <row r="485" ht="24">
      <c r="A485" s="71">
        <v>833</v>
      </c>
      <c r="B485" s="72" t="s">
        <v>929</v>
      </c>
      <c r="C485" s="255" t="s">
        <v>930</v>
      </c>
      <c r="D485" s="68">
        <f ref="D485:E485" t="shared" si="124">SUM(D486:D487)</f>
        <v>0</v>
      </c>
      <c r="E485" s="68">
        <f t="shared" si="124"/>
        <v>0</v>
      </c>
      <c r="F485" s="53" t="str">
        <f t="shared" si="109"/>
        <v>-</v>
      </c>
    </row>
    <row r="486" ht="24">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4">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4">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4">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4">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24">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4">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4">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4">
      <c r="A536" s="71">
        <v>51</v>
      </c>
      <c r="B536" s="73" t="s">
        <v>1031</v>
      </c>
      <c r="C536" s="255" t="s">
        <v>1032</v>
      </c>
      <c r="D536" s="68">
        <f>D537+D542+D545+D549+D550+D557+D562+D570</f>
        <v>0</v>
      </c>
      <c r="E536" s="68">
        <f>E537+E542+E545+E549+E550+E557+E562+E570</f>
        <v>0</v>
      </c>
      <c r="F536" s="53" t="str">
        <f t="shared" si="109"/>
        <v>-</v>
      </c>
    </row>
    <row r="537" ht="24">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4">
      <c r="A542" s="71">
        <v>512</v>
      </c>
      <c r="B542" s="191" t="s">
        <v>1043</v>
      </c>
      <c r="C542" s="255" t="s">
        <v>1044</v>
      </c>
      <c r="D542" s="68">
        <f ref="D542:E542" t="shared" si="138">SUM(D543:D544)</f>
        <v>0</v>
      </c>
      <c r="E542" s="68">
        <f t="shared" si="138"/>
        <v>0</v>
      </c>
      <c r="F542" s="53" t="str">
        <f t="shared" si="109"/>
        <v>-</v>
      </c>
    </row>
    <row r="543" ht="24">
      <c r="A543" s="71">
        <v>5121</v>
      </c>
      <c r="B543" s="72" t="s">
        <v>1045</v>
      </c>
      <c r="C543" s="255" t="s">
        <v>1046</v>
      </c>
      <c r="D543" s="202">
        <v>0</v>
      </c>
      <c r="E543" s="202"/>
      <c r="F543" s="53" t="str">
        <f t="shared" si="109"/>
        <v>-</v>
      </c>
    </row>
    <row r="544" ht="24">
      <c r="A544" s="71">
        <v>5122</v>
      </c>
      <c r="B544" s="72" t="s">
        <v>1047</v>
      </c>
      <c r="C544" s="255" t="s">
        <v>1048</v>
      </c>
      <c r="D544" s="202">
        <v>0</v>
      </c>
      <c r="E544" s="202"/>
      <c r="F544" s="53" t="str">
        <f t="shared" si="109"/>
        <v>-</v>
      </c>
    </row>
    <row r="545" ht="24">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4">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24">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4">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4">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4">
      <c r="A584" s="71">
        <v>53</v>
      </c>
      <c r="B584" s="73" t="s">
        <v>1122</v>
      </c>
      <c r="C584" s="255" t="s">
        <v>1123</v>
      </c>
      <c r="D584" s="68">
        <f ref="D584:E584" t="shared" si="147">D585+D589+D591+D594</f>
        <v>0</v>
      </c>
      <c r="E584" s="68">
        <f t="shared" si="147"/>
        <v>0</v>
      </c>
      <c r="F584" s="53" t="str">
        <f t="shared" si="109"/>
        <v>-</v>
      </c>
    </row>
    <row r="585" ht="24">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4">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4">
      <c r="A591" s="71">
        <v>533</v>
      </c>
      <c r="B591" s="73" t="s">
        <v>1133</v>
      </c>
      <c r="C591" s="255" t="s">
        <v>1134</v>
      </c>
      <c r="D591" s="68">
        <f ref="D591:E591" t="shared" si="150">SUM(D592:D593)</f>
        <v>0</v>
      </c>
      <c r="E591" s="68">
        <f t="shared" si="150"/>
        <v>0</v>
      </c>
      <c r="F591" s="53" t="str">
        <f t="shared" si="109"/>
        <v>-</v>
      </c>
    </row>
    <row r="592" ht="24">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4">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4">
      <c r="A597" s="71">
        <v>54</v>
      </c>
      <c r="B597" s="191" t="s">
        <v>1143</v>
      </c>
      <c r="C597" s="255" t="s">
        <v>1144</v>
      </c>
      <c r="D597" s="68">
        <f ref="D597:E597" t="shared" si="152">D598+D603+D607+D609+D616+D621</f>
        <v>0</v>
      </c>
      <c r="E597" s="68">
        <f t="shared" si="152"/>
        <v>0</v>
      </c>
      <c r="F597" s="53" t="str">
        <f t="shared" si="109"/>
        <v>-</v>
      </c>
    </row>
    <row r="598" ht="24">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4">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24">
      <c r="A605" s="71">
        <v>5423</v>
      </c>
      <c r="B605" s="72" t="s">
        <v>1159</v>
      </c>
      <c r="C605" s="255" t="s">
        <v>1160</v>
      </c>
      <c r="D605" s="202">
        <v>0</v>
      </c>
      <c r="E605" s="202"/>
      <c r="F605" s="53" t="str">
        <f t="shared" si="109"/>
        <v>-</v>
      </c>
    </row>
    <row r="606" ht="24">
      <c r="A606" s="71">
        <v>5424</v>
      </c>
      <c r="B606" s="72" t="s">
        <v>1161</v>
      </c>
      <c r="C606" s="255" t="s">
        <v>1162</v>
      </c>
      <c r="D606" s="202">
        <v>0</v>
      </c>
      <c r="E606" s="202"/>
      <c r="F606" s="53" t="str">
        <f t="shared" si="109"/>
        <v>-</v>
      </c>
    </row>
    <row r="607" ht="24">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4">
      <c r="A609" s="71">
        <v>544</v>
      </c>
      <c r="B609" s="72" t="s">
        <v>1167</v>
      </c>
      <c r="C609" s="255" t="s">
        <v>1168</v>
      </c>
      <c r="D609" s="68">
        <f ref="D609:E609" t="shared" si="156">SUM(D610:D615)</f>
        <v>0</v>
      </c>
      <c r="E609" s="68">
        <f t="shared" si="156"/>
        <v>0</v>
      </c>
      <c r="F609" s="53" t="str">
        <f t="shared" si="109"/>
        <v>-</v>
      </c>
    </row>
    <row r="610" ht="24">
      <c r="A610" s="71">
        <v>5443</v>
      </c>
      <c r="B610" s="72" t="s">
        <v>1169</v>
      </c>
      <c r="C610" s="255" t="s">
        <v>1170</v>
      </c>
      <c r="D610" s="202">
        <v>0</v>
      </c>
      <c r="E610" s="202"/>
      <c r="F610" s="53" t="str">
        <f t="shared" si="109"/>
        <v>-</v>
      </c>
    </row>
    <row r="611" ht="24">
      <c r="A611" s="71">
        <v>5444</v>
      </c>
      <c r="B611" s="191" t="s">
        <v>1171</v>
      </c>
      <c r="C611" s="255" t="s">
        <v>1172</v>
      </c>
      <c r="D611" s="202">
        <v>0</v>
      </c>
      <c r="E611" s="202"/>
      <c r="F611" s="53" t="str">
        <f t="shared" si="109"/>
        <v>-</v>
      </c>
    </row>
    <row r="612" ht="24">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24">
      <c r="A615" s="71">
        <v>5448</v>
      </c>
      <c r="B615" s="72" t="s">
        <v>1179</v>
      </c>
      <c r="C615" s="255" t="s">
        <v>1180</v>
      </c>
      <c r="D615" s="202">
        <v>0</v>
      </c>
      <c r="E615" s="202"/>
      <c r="F615" s="53" t="str">
        <f t="shared" si="109"/>
        <v>-</v>
      </c>
    </row>
    <row r="616" ht="24">
      <c r="A616" s="71">
        <v>545</v>
      </c>
      <c r="B616" s="72" t="s">
        <v>1181</v>
      </c>
      <c r="C616" s="255" t="s">
        <v>1182</v>
      </c>
      <c r="D616" s="68">
        <f ref="D616:E616" t="shared" si="157">SUM(D617:D620)</f>
        <v>0</v>
      </c>
      <c r="E616" s="68">
        <f t="shared" si="157"/>
        <v>0</v>
      </c>
      <c r="F616" s="53" t="str">
        <f t="shared" si="109"/>
        <v>-</v>
      </c>
    </row>
    <row r="617" ht="24">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24">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4">
      <c r="A627" s="71">
        <v>5476</v>
      </c>
      <c r="B627" s="72" t="s">
        <v>1203</v>
      </c>
      <c r="C627" s="255" t="s">
        <v>1204</v>
      </c>
      <c r="D627" s="202">
        <v>0</v>
      </c>
      <c r="E627" s="202"/>
      <c r="F627" s="53" t="str">
        <f t="shared" si="109"/>
        <v>-</v>
      </c>
    </row>
    <row r="628" ht="24">
      <c r="A628" s="78">
        <v>5477</v>
      </c>
      <c r="B628" s="73" t="s">
        <v>1205</v>
      </c>
      <c r="C628" s="286" t="s">
        <v>1206</v>
      </c>
      <c r="D628" s="200">
        <v>0</v>
      </c>
      <c r="E628" s="200"/>
      <c r="F628" s="79" t="str">
        <f t="shared" si="109"/>
        <v>-</v>
      </c>
    </row>
    <row r="629" ht="24">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24">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c r="F641" s="53" t="str">
        <f t="shared" si="109"/>
        <v>-</v>
      </c>
    </row>
    <row r="642" ht="12.75" customHeight="1">
      <c r="A642" s="71">
        <v>92223</v>
      </c>
      <c r="B642" s="72" t="s">
        <v>1233</v>
      </c>
      <c r="C642" s="255" t="s">
        <v>1234</v>
      </c>
      <c r="D642" s="202">
        <v>0</v>
      </c>
      <c r="E642" s="202"/>
      <c r="F642" s="53" t="str">
        <f t="shared" si="109"/>
        <v>-</v>
      </c>
    </row>
    <row r="643" ht="12.75" customHeight="1">
      <c r="A643" s="71" t="s">
        <v>581</v>
      </c>
      <c r="B643" s="72" t="s">
        <v>1235</v>
      </c>
      <c r="C643" s="255" t="s">
        <v>1236</v>
      </c>
      <c r="D643" s="68">
        <f>D422+D430</f>
        <v>0</v>
      </c>
      <c r="E643" s="68">
        <f>E422+E430</f>
        <v>0</v>
      </c>
      <c r="F643" s="53" t="str">
        <f t="shared" si="109"/>
        <v>-</v>
      </c>
    </row>
    <row r="644" ht="12.75" customHeight="1">
      <c r="A644" s="71" t="s">
        <v>581</v>
      </c>
      <c r="B644" s="72" t="s">
        <v>1237</v>
      </c>
      <c r="C644" s="255" t="s">
        <v>1238</v>
      </c>
      <c r="D644" s="68">
        <f>D423+D535</f>
        <v>0</v>
      </c>
      <c r="E644" s="68">
        <f>E423+E535</f>
        <v>0</v>
      </c>
      <c r="F644" s="53" t="str">
        <f t="shared" si="109"/>
        <v>-</v>
      </c>
    </row>
    <row r="645" ht="12.75" customHeight="1">
      <c r="A645" s="71" t="s">
        <v>581</v>
      </c>
      <c r="B645" s="72" t="s">
        <v>1239</v>
      </c>
      <c r="C645" s="255" t="s">
        <v>1240</v>
      </c>
      <c r="D645" s="68">
        <f ref="D645:E645" t="shared" si="163">IF(D643&gt;=D644,D643-D644,0)</f>
        <v>0</v>
      </c>
      <c r="E645" s="68">
        <f t="shared" si="163"/>
        <v>0</v>
      </c>
      <c r="F645" s="53" t="str">
        <f t="shared" si="109"/>
        <v>-</v>
      </c>
    </row>
    <row r="646" ht="12.75" customHeight="1">
      <c r="A646" s="71" t="s">
        <v>581</v>
      </c>
      <c r="B646" s="72" t="s">
        <v>1241</v>
      </c>
      <c r="C646" s="255" t="s">
        <v>1242</v>
      </c>
      <c r="D646" s="68">
        <f ref="D646:E646" t="shared" si="164">IF(D644&gt;=D643,D644-D643,0)</f>
        <v>0</v>
      </c>
      <c r="E646" s="68">
        <f t="shared" si="164"/>
        <v>0</v>
      </c>
      <c r="F646" s="53" t="str">
        <f t="shared" si="109"/>
        <v>-</v>
      </c>
    </row>
    <row r="647" ht="24">
      <c r="A647" s="259" t="s">
        <v>1243</v>
      </c>
      <c r="B647" s="72" t="s">
        <v>1244</v>
      </c>
      <c r="C647" s="260" t="s">
        <v>1243</v>
      </c>
      <c r="D647" s="68">
        <f>IF(D426-D427+D641-D642&gt;=0,D426-D427+D641-D642,0)</f>
        <v>0</v>
      </c>
      <c r="E647" s="68">
        <f>IF(E426-E427+E641-E642&gt;=0,E426-E427+E641-E642,0)</f>
        <v>0</v>
      </c>
      <c r="F647" s="53" t="str">
        <f t="shared" si="109"/>
        <v>-</v>
      </c>
    </row>
    <row r="648" ht="24">
      <c r="A648" s="259" t="s">
        <v>1245</v>
      </c>
      <c r="B648" s="72" t="s">
        <v>1246</v>
      </c>
      <c r="C648" s="260" t="s">
        <v>1245</v>
      </c>
      <c r="D648" s="68">
        <f>IF(D427-D426+D642-D641&gt;=0,D427-D426+D642-D641,0)</f>
        <v>0</v>
      </c>
      <c r="E648" s="68">
        <f>IF(E427-E426+E642-E641&gt;=0,E427-E426+E642-E641,0)</f>
        <v>0</v>
      </c>
      <c r="F648" s="53" t="str">
        <f t="shared" si="109"/>
        <v>-</v>
      </c>
    </row>
    <row r="649" ht="24">
      <c r="A649" s="71" t="s">
        <v>581</v>
      </c>
      <c r="B649" s="72" t="s">
        <v>1247</v>
      </c>
      <c r="C649" s="255" t="s">
        <v>1248</v>
      </c>
      <c r="D649" s="68">
        <f ref="D649:E649" t="shared" si="165">IF(D645+D647-D646-D648&gt;=0,D645+D647-D646-D648,0)</f>
        <v>0</v>
      </c>
      <c r="E649" s="68">
        <f t="shared" si="165"/>
        <v>0</v>
      </c>
      <c r="F649" s="53" t="str">
        <f t="shared" si="109"/>
        <v>-</v>
      </c>
    </row>
    <row r="650" ht="24">
      <c r="A650" s="71" t="s">
        <v>581</v>
      </c>
      <c r="B650" s="72" t="s">
        <v>1249</v>
      </c>
      <c r="C650" s="255" t="s">
        <v>1250</v>
      </c>
      <c r="D650" s="68">
        <f ref="D650:E650" t="shared" si="166">IF(D646+D648-D645-D647&gt;=0,D646+D648-D645-D647,0)</f>
        <v>0</v>
      </c>
      <c r="E650" s="68">
        <f t="shared" si="166"/>
        <v>0</v>
      </c>
      <c r="F650" s="53" t="str">
        <f t="shared" si="109"/>
        <v>-</v>
      </c>
    </row>
    <row r="651" ht="24">
      <c r="A651" s="257" t="s">
        <v>1251</v>
      </c>
      <c r="B651" s="192" t="s">
        <v>1252</v>
      </c>
      <c r="C651" s="258" t="s">
        <v>1251</v>
      </c>
      <c r="D651" s="204">
        <v>94023.79</v>
      </c>
      <c r="E651" s="204"/>
      <c r="F651" s="69" t="str">
        <f t="shared" si="109"/>
        <v>-</v>
      </c>
    </row>
    <row r="652" ht="20.1" customHeight="1" s="63" customFormat="1">
      <c r="A652" s="377" t="s">
        <v>1253</v>
      </c>
      <c r="B652" s="378"/>
      <c r="C652" s="179"/>
      <c r="D652" s="51"/>
      <c r="E652" s="51"/>
      <c r="F652" s="52"/>
    </row>
    <row r="653" ht="12.75" customHeight="1">
      <c r="A653" s="71">
        <v>11</v>
      </c>
      <c r="B653" s="72" t="s">
        <v>1254</v>
      </c>
      <c r="C653" s="255" t="s">
        <v>1255</v>
      </c>
      <c r="D653" s="202">
        <v>177585.6</v>
      </c>
      <c r="E653" s="202"/>
      <c r="F653" s="53" t="str">
        <f ref="F653:F740" t="shared" si="167">IF(D653&lt;&gt;0,IF(E653/D653&gt;=100,"&gt;&gt;100",E653/D653*100),"-")</f>
        <v>-</v>
      </c>
    </row>
    <row r="654" ht="12.75" customHeight="1">
      <c r="A654" s="71" t="s">
        <v>1256</v>
      </c>
      <c r="B654" s="72" t="s">
        <v>1257</v>
      </c>
      <c r="C654" s="255" t="s">
        <v>1256</v>
      </c>
      <c r="D654" s="202">
        <v>678705.68</v>
      </c>
      <c r="E654" s="202"/>
      <c r="F654" s="53" t="str">
        <f t="shared" si="167"/>
        <v>-</v>
      </c>
    </row>
    <row r="655" ht="12.75" customHeight="1">
      <c r="A655" s="71" t="s">
        <v>1258</v>
      </c>
      <c r="B655" s="72" t="s">
        <v>1259</v>
      </c>
      <c r="C655" s="255" t="s">
        <v>1258</v>
      </c>
      <c r="D655" s="202">
        <v>678705.68</v>
      </c>
      <c r="E655" s="202"/>
      <c r="F655" s="53" t="str">
        <f t="shared" si="167"/>
        <v>-</v>
      </c>
    </row>
    <row r="656" ht="24">
      <c r="A656" s="71">
        <v>11</v>
      </c>
      <c r="B656" s="72" t="s">
        <v>1260</v>
      </c>
      <c r="C656" s="255" t="s">
        <v>1261</v>
      </c>
      <c r="D656" s="68">
        <f ref="D656:E656" t="shared" si="168">+D653+D654-D655</f>
        <v>0</v>
      </c>
      <c r="E656" s="68">
        <f t="shared" si="168"/>
        <v>0</v>
      </c>
      <c r="F656" s="53" t="str">
        <f t="shared" si="167"/>
        <v>-</v>
      </c>
    </row>
    <row r="657" ht="24">
      <c r="A657" s="71" t="s">
        <v>581</v>
      </c>
      <c r="B657" s="72" t="s">
        <v>1262</v>
      </c>
      <c r="C657" s="255" t="s">
        <v>1263</v>
      </c>
      <c r="D657" s="261">
        <v>0</v>
      </c>
      <c r="E657" s="261"/>
      <c r="F657" s="53" t="str">
        <f t="shared" si="167"/>
        <v>-</v>
      </c>
    </row>
    <row r="658" ht="24">
      <c r="A658" s="71" t="s">
        <v>581</v>
      </c>
      <c r="B658" s="72" t="s">
        <v>1264</v>
      </c>
      <c r="C658" s="255" t="s">
        <v>1265</v>
      </c>
      <c r="D658" s="261">
        <v>49</v>
      </c>
      <c r="E658" s="261"/>
      <c r="F658" s="53" t="str">
        <f t="shared" si="167"/>
        <v>-</v>
      </c>
    </row>
    <row r="659" ht="12.75" customHeight="1">
      <c r="A659" s="71" t="s">
        <v>581</v>
      </c>
      <c r="B659" s="72" t="s">
        <v>1266</v>
      </c>
      <c r="C659" s="255" t="s">
        <v>1267</v>
      </c>
      <c r="D659" s="261">
        <v>0</v>
      </c>
      <c r="E659" s="261"/>
      <c r="F659" s="53" t="str">
        <f t="shared" si="167"/>
        <v>-</v>
      </c>
    </row>
    <row r="660" ht="12.75" customHeight="1">
      <c r="A660" s="71" t="s">
        <v>581</v>
      </c>
      <c r="B660" s="72" t="s">
        <v>1268</v>
      </c>
      <c r="C660" s="255" t="s">
        <v>1269</v>
      </c>
      <c r="D660" s="261">
        <v>46</v>
      </c>
      <c r="E660" s="261"/>
      <c r="F660" s="53" t="str">
        <f t="shared" si="167"/>
        <v>-</v>
      </c>
    </row>
    <row r="661" ht="24">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30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4">
      <c r="A683" s="78">
        <v>63612</v>
      </c>
      <c r="B683" s="190" t="s">
        <v>1315</v>
      </c>
      <c r="C683" s="286" t="s">
        <v>1316</v>
      </c>
      <c r="D683" s="200">
        <v>1077962.39</v>
      </c>
      <c r="E683" s="200"/>
      <c r="F683" s="79" t="str">
        <f t="shared" si="167"/>
        <v>-</v>
      </c>
    </row>
    <row r="684" ht="24">
      <c r="A684" s="78">
        <v>63613</v>
      </c>
      <c r="B684" s="190" t="s">
        <v>1317</v>
      </c>
      <c r="C684" s="286" t="s">
        <v>1318</v>
      </c>
      <c r="D684" s="200">
        <v>0</v>
      </c>
      <c r="E684" s="200"/>
      <c r="F684" s="79" t="str">
        <f t="shared" si="167"/>
        <v>-</v>
      </c>
    </row>
    <row r="685" ht="24">
      <c r="A685" s="71">
        <v>63622</v>
      </c>
      <c r="B685" s="252" t="s">
        <v>1319</v>
      </c>
      <c r="C685" s="255" t="s">
        <v>1320</v>
      </c>
      <c r="D685" s="202">
        <v>540</v>
      </c>
      <c r="E685" s="202"/>
      <c r="F685" s="53" t="str">
        <f t="shared" si="167"/>
        <v>-</v>
      </c>
    </row>
    <row r="686" ht="24">
      <c r="A686" s="71">
        <v>63623</v>
      </c>
      <c r="B686" s="252" t="s">
        <v>1321</v>
      </c>
      <c r="C686" s="255" t="s">
        <v>1322</v>
      </c>
      <c r="D686" s="202">
        <v>0</v>
      </c>
      <c r="E686" s="202"/>
      <c r="F686" s="53" t="str">
        <f t="shared" si="167"/>
        <v>-</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4">
      <c r="A692" s="78">
        <v>63716</v>
      </c>
      <c r="B692" s="190" t="s">
        <v>1328</v>
      </c>
      <c r="C692" s="285">
        <v>63716</v>
      </c>
      <c r="D692" s="200">
        <v>0</v>
      </c>
      <c r="E692" s="200"/>
      <c r="F692" s="79" t="str">
        <f t="shared" si="167"/>
        <v>-</v>
      </c>
    </row>
    <row r="693" ht="24">
      <c r="A693" s="78">
        <v>63717</v>
      </c>
      <c r="B693" s="190" t="s">
        <v>1329</v>
      </c>
      <c r="C693" s="285">
        <v>63717</v>
      </c>
      <c r="D693" s="200">
        <v>0</v>
      </c>
      <c r="E693" s="200"/>
      <c r="F693" s="79" t="str">
        <f t="shared" si="167"/>
        <v>-</v>
      </c>
    </row>
    <row r="694" ht="24">
      <c r="A694" s="78">
        <v>63721</v>
      </c>
      <c r="B694" s="190" t="s">
        <v>1330</v>
      </c>
      <c r="C694" s="285">
        <v>63721</v>
      </c>
      <c r="D694" s="200">
        <v>0</v>
      </c>
      <c r="E694" s="200"/>
      <c r="F694" s="79" t="str">
        <f t="shared" si="167"/>
        <v>-</v>
      </c>
    </row>
    <row r="695" ht="24">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4">
      <c r="A700" s="78">
        <v>63727</v>
      </c>
      <c r="B700" s="190" t="s">
        <v>1336</v>
      </c>
      <c r="C700" s="285">
        <v>63727</v>
      </c>
      <c r="D700" s="200">
        <v>0</v>
      </c>
      <c r="E700" s="200"/>
      <c r="F700" s="79" t="str">
        <f t="shared" si="167"/>
        <v>-</v>
      </c>
    </row>
    <row r="701" ht="24">
      <c r="A701" s="78">
        <v>63728</v>
      </c>
      <c r="B701" s="190" t="s">
        <v>1337</v>
      </c>
      <c r="C701" s="285">
        <v>63728</v>
      </c>
      <c r="D701" s="200">
        <v>0</v>
      </c>
      <c r="E701" s="200"/>
      <c r="F701" s="79" t="str">
        <f t="shared" si="167"/>
        <v>-</v>
      </c>
    </row>
    <row r="702" ht="12.75" customHeight="1">
      <c r="A702" s="78">
        <v>63811</v>
      </c>
      <c r="B702" s="190" t="s">
        <v>1338</v>
      </c>
      <c r="C702" s="286" t="s">
        <v>1339</v>
      </c>
      <c r="D702" s="200">
        <v>0</v>
      </c>
      <c r="E702" s="200"/>
      <c r="F702" s="79" t="str">
        <f t="shared" si="167"/>
        <v>-</v>
      </c>
    </row>
    <row r="703" ht="12.75" customHeight="1">
      <c r="A703" s="78">
        <v>63812</v>
      </c>
      <c r="B703" s="190" t="s">
        <v>1340</v>
      </c>
      <c r="C703" s="286" t="s">
        <v>1341</v>
      </c>
      <c r="D703" s="200">
        <v>46381</v>
      </c>
      <c r="E703" s="200"/>
      <c r="F703" s="79" t="str">
        <f t="shared" si="167"/>
        <v>-</v>
      </c>
    </row>
    <row r="704" ht="24">
      <c r="A704" s="78" t="s">
        <v>1342</v>
      </c>
      <c r="B704" s="190" t="s">
        <v>1343</v>
      </c>
      <c r="C704" s="286" t="s">
        <v>1342</v>
      </c>
      <c r="D704" s="200">
        <v>0</v>
      </c>
      <c r="E704" s="200"/>
      <c r="F704" s="79" t="str">
        <f t="shared" si="167"/>
        <v>-</v>
      </c>
    </row>
    <row r="705" ht="24">
      <c r="A705" s="78" t="s">
        <v>1344</v>
      </c>
      <c r="B705" s="190" t="s">
        <v>1345</v>
      </c>
      <c r="C705" s="286" t="s">
        <v>1344</v>
      </c>
      <c r="D705" s="200">
        <v>0</v>
      </c>
      <c r="E705" s="200"/>
      <c r="F705" s="79" t="str">
        <f t="shared" si="167"/>
        <v>-</v>
      </c>
    </row>
    <row r="706" ht="12.75" customHeight="1">
      <c r="A706" s="78">
        <v>63821</v>
      </c>
      <c r="B706" s="190" t="s">
        <v>1346</v>
      </c>
      <c r="C706" s="286" t="s">
        <v>1347</v>
      </c>
      <c r="D706" s="200">
        <v>0</v>
      </c>
      <c r="E706" s="200"/>
      <c r="F706" s="79" t="str">
        <f t="shared" si="167"/>
        <v>-</v>
      </c>
    </row>
    <row r="707" ht="12.75" customHeight="1">
      <c r="A707" s="78">
        <v>63822</v>
      </c>
      <c r="B707" s="190" t="s">
        <v>1348</v>
      </c>
      <c r="C707" s="286" t="s">
        <v>1349</v>
      </c>
      <c r="D707" s="200">
        <v>0</v>
      </c>
      <c r="E707" s="200"/>
      <c r="F707" s="79" t="str">
        <f t="shared" si="167"/>
        <v>-</v>
      </c>
    </row>
    <row r="708" ht="24">
      <c r="A708" s="78" t="s">
        <v>1350</v>
      </c>
      <c r="B708" s="190" t="s">
        <v>1351</v>
      </c>
      <c r="C708" s="286" t="s">
        <v>1350</v>
      </c>
      <c r="D708" s="200">
        <v>0</v>
      </c>
      <c r="E708" s="200"/>
      <c r="F708" s="79" t="str">
        <f t="shared" si="167"/>
        <v>-</v>
      </c>
    </row>
    <row r="709" ht="24">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4">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4">
      <c r="A720" s="78">
        <v>64376</v>
      </c>
      <c r="B720" s="190" t="s">
        <v>1374</v>
      </c>
      <c r="C720" s="286" t="s">
        <v>1375</v>
      </c>
      <c r="D720" s="200">
        <v>0</v>
      </c>
      <c r="E720" s="200"/>
      <c r="F720" s="79" t="str">
        <f t="shared" si="167"/>
        <v>-</v>
      </c>
    </row>
    <row r="721" ht="24">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0</v>
      </c>
      <c r="E724" s="200"/>
      <c r="F724" s="79" t="str">
        <f t="shared" si="167"/>
        <v>-</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1203.42</v>
      </c>
      <c r="E726" s="200"/>
      <c r="F726" s="79" t="str">
        <f t="shared" si="167"/>
        <v>-</v>
      </c>
    </row>
    <row r="727" ht="24">
      <c r="A727" s="78">
        <v>66341</v>
      </c>
      <c r="B727" s="73" t="s">
        <v>1388</v>
      </c>
      <c r="C727" s="285">
        <v>66341</v>
      </c>
      <c r="D727" s="200">
        <v>0</v>
      </c>
      <c r="E727" s="200"/>
      <c r="F727" s="79" t="str">
        <f t="shared" si="167"/>
        <v>-</v>
      </c>
    </row>
    <row r="728" ht="24">
      <c r="A728" s="78">
        <v>66342</v>
      </c>
      <c r="B728" s="73" t="s">
        <v>1389</v>
      </c>
      <c r="C728" s="285">
        <v>66342</v>
      </c>
      <c r="D728" s="200">
        <v>0</v>
      </c>
      <c r="E728" s="200"/>
      <c r="F728" s="79" t="str">
        <f t="shared" si="167"/>
        <v>-</v>
      </c>
    </row>
    <row r="729" ht="24">
      <c r="A729" s="78">
        <v>66343</v>
      </c>
      <c r="B729" s="73" t="s">
        <v>1390</v>
      </c>
      <c r="C729" s="285">
        <v>66343</v>
      </c>
      <c r="D729" s="200">
        <v>0</v>
      </c>
      <c r="E729" s="200"/>
      <c r="F729" s="79" t="str">
        <f t="shared" si="167"/>
        <v>-</v>
      </c>
    </row>
    <row r="730" ht="24">
      <c r="A730" s="78">
        <v>66344</v>
      </c>
      <c r="B730" s="73" t="s">
        <v>1391</v>
      </c>
      <c r="C730" s="285">
        <v>66344</v>
      </c>
      <c r="D730" s="200"/>
      <c r="E730" s="200"/>
      <c r="F730" s="79" t="str">
        <f t="shared" si="167"/>
        <v>-</v>
      </c>
    </row>
    <row r="731" ht="24">
      <c r="A731" s="78">
        <v>66345</v>
      </c>
      <c r="B731" s="73" t="s">
        <v>1392</v>
      </c>
      <c r="C731" s="285">
        <v>66345</v>
      </c>
      <c r="D731" s="200"/>
      <c r="E731" s="200"/>
      <c r="F731" s="79" t="str">
        <f t="shared" si="167"/>
        <v>-</v>
      </c>
    </row>
    <row r="732" ht="12.75" customHeight="1">
      <c r="A732" s="78">
        <v>31214</v>
      </c>
      <c r="B732" s="73" t="s">
        <v>1393</v>
      </c>
      <c r="C732" s="286" t="s">
        <v>1394</v>
      </c>
      <c r="D732" s="200">
        <v>4374.98</v>
      </c>
      <c r="E732" s="200"/>
      <c r="F732" s="79" t="str">
        <f t="shared" si="167"/>
        <v>-</v>
      </c>
    </row>
    <row r="733" ht="12.75" customHeight="1">
      <c r="A733" s="78">
        <v>31215</v>
      </c>
      <c r="B733" s="73" t="s">
        <v>1395</v>
      </c>
      <c r="C733" s="286" t="s">
        <v>1396</v>
      </c>
      <c r="D733" s="200">
        <v>1765.76</v>
      </c>
      <c r="E733" s="200"/>
      <c r="F733" s="79" t="str">
        <f t="shared" si="167"/>
        <v>-</v>
      </c>
    </row>
    <row r="734" ht="12.75" customHeight="1">
      <c r="A734" s="78">
        <v>32121</v>
      </c>
      <c r="B734" s="73" t="s">
        <v>1397</v>
      </c>
      <c r="C734" s="286" t="s">
        <v>1398</v>
      </c>
      <c r="D734" s="200">
        <v>40001.06</v>
      </c>
      <c r="E734" s="200"/>
      <c r="F734" s="79" t="str">
        <f t="shared" si="167"/>
        <v>-</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2837</v>
      </c>
      <c r="E736" s="202"/>
      <c r="F736" s="53" t="str">
        <f t="shared" si="167"/>
        <v>-</v>
      </c>
    </row>
    <row r="737" ht="12.75" customHeight="1">
      <c r="A737" s="71" t="s">
        <v>1403</v>
      </c>
      <c r="B737" s="72" t="s">
        <v>1404</v>
      </c>
      <c r="C737" s="255" t="s">
        <v>1403</v>
      </c>
      <c r="D737" s="202">
        <v>0</v>
      </c>
      <c r="E737" s="202"/>
      <c r="F737" s="53" t="str">
        <f t="shared" si="167"/>
        <v>-</v>
      </c>
    </row>
    <row r="738" ht="12.75" customHeight="1">
      <c r="A738" s="71" t="s">
        <v>1405</v>
      </c>
      <c r="B738" s="72" t="s">
        <v>1406</v>
      </c>
      <c r="C738" s="255" t="s">
        <v>1405</v>
      </c>
      <c r="D738" s="202">
        <v>3822.06</v>
      </c>
      <c r="E738" s="202"/>
      <c r="F738" s="53" t="str">
        <f t="shared" si="167"/>
        <v>-</v>
      </c>
    </row>
    <row r="739" ht="12.75" customHeight="1">
      <c r="A739" s="78" t="s">
        <v>1407</v>
      </c>
      <c r="B739" s="73" t="s">
        <v>1408</v>
      </c>
      <c r="C739" s="286" t="s">
        <v>1407</v>
      </c>
      <c r="D739" s="200">
        <v>0</v>
      </c>
      <c r="E739" s="200"/>
      <c r="F739" s="79" t="str">
        <f t="shared" si="167"/>
        <v>-</v>
      </c>
    </row>
    <row r="740" ht="12.75" customHeight="1">
      <c r="A740" s="78" t="s">
        <v>1409</v>
      </c>
      <c r="B740" s="73" t="s">
        <v>1410</v>
      </c>
      <c r="C740" s="286" t="s">
        <v>1409</v>
      </c>
      <c r="D740" s="200">
        <v>4204.63</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3128.32</v>
      </c>
      <c r="E742" s="200"/>
      <c r="F742" s="79" t="str">
        <f t="shared" si="169"/>
        <v>-</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24">
      <c r="A759" s="71">
        <v>34224</v>
      </c>
      <c r="B759" s="72" t="s">
        <v>1447</v>
      </c>
      <c r="C759" s="255" t="s">
        <v>1448</v>
      </c>
      <c r="D759" s="202">
        <v>0</v>
      </c>
      <c r="E759" s="202"/>
      <c r="F759" s="53" t="str">
        <f t="shared" si="169"/>
        <v>-</v>
      </c>
    </row>
    <row r="760" ht="24">
      <c r="A760" s="71">
        <v>34233</v>
      </c>
      <c r="B760" s="72" t="s">
        <v>1449</v>
      </c>
      <c r="C760" s="255" t="s">
        <v>1450</v>
      </c>
      <c r="D760" s="202">
        <v>0</v>
      </c>
      <c r="E760" s="202"/>
      <c r="F760" s="53" t="str">
        <f t="shared" si="169"/>
        <v>-</v>
      </c>
    </row>
    <row r="761" ht="24">
      <c r="A761" s="71">
        <v>34234</v>
      </c>
      <c r="B761" s="191" t="s">
        <v>1451</v>
      </c>
      <c r="C761" s="255" t="s">
        <v>1452</v>
      </c>
      <c r="D761" s="202">
        <v>0</v>
      </c>
      <c r="E761" s="202"/>
      <c r="F761" s="53" t="str">
        <f t="shared" si="169"/>
        <v>-</v>
      </c>
    </row>
    <row r="762" ht="24">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4">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4">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24">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4">
      <c r="A797" s="78" t="s">
        <v>1523</v>
      </c>
      <c r="B797" s="190" t="s">
        <v>1524</v>
      </c>
      <c r="C797" s="285" t="s">
        <v>1523</v>
      </c>
      <c r="D797" s="200">
        <v>0</v>
      </c>
      <c r="E797" s="200"/>
      <c r="F797" s="79" t="str">
        <f t="shared" si="169"/>
        <v>-</v>
      </c>
    </row>
    <row r="798" ht="24">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24">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24">
      <c r="A803" s="71" t="s">
        <v>1535</v>
      </c>
      <c r="B803" s="252" t="s">
        <v>1536</v>
      </c>
      <c r="C803" s="256" t="s">
        <v>1535</v>
      </c>
      <c r="D803" s="202">
        <v>0</v>
      </c>
      <c r="E803" s="202"/>
      <c r="F803" s="53" t="str">
        <f t="shared" si="169"/>
        <v>-</v>
      </c>
    </row>
    <row r="804" ht="24">
      <c r="A804" s="78" t="s">
        <v>1537</v>
      </c>
      <c r="B804" s="190" t="s">
        <v>1538</v>
      </c>
      <c r="C804" s="285" t="s">
        <v>1537</v>
      </c>
      <c r="D804" s="200">
        <v>0</v>
      </c>
      <c r="E804" s="200"/>
      <c r="F804" s="79" t="str">
        <f t="shared" si="169"/>
        <v>-</v>
      </c>
    </row>
    <row r="805" ht="24">
      <c r="A805" s="78" t="s">
        <v>1539</v>
      </c>
      <c r="B805" s="190" t="s">
        <v>1540</v>
      </c>
      <c r="C805" s="285" t="s">
        <v>1539</v>
      </c>
      <c r="D805" s="200">
        <v>0</v>
      </c>
      <c r="E805" s="200"/>
      <c r="F805" s="79" t="str">
        <f t="shared" si="169"/>
        <v>-</v>
      </c>
    </row>
    <row r="806" ht="24">
      <c r="A806" s="78">
        <v>36511</v>
      </c>
      <c r="B806" s="190" t="s">
        <v>1541</v>
      </c>
      <c r="C806" s="285">
        <v>36511</v>
      </c>
      <c r="D806" s="200"/>
      <c r="E806" s="200"/>
      <c r="F806" s="79" t="str">
        <f ref="F806:F814" t="shared" si="171">IF(D806&lt;&gt;0,IF(E806/D806&gt;=100,"&gt;&gt;100",E806/D806*100),"-")</f>
        <v>-</v>
      </c>
    </row>
    <row r="807" ht="24">
      <c r="A807" s="78" t="s">
        <v>1542</v>
      </c>
      <c r="B807" s="190" t="s">
        <v>1543</v>
      </c>
      <c r="C807" s="285" t="s">
        <v>1542</v>
      </c>
      <c r="D807" s="200"/>
      <c r="E807" s="200"/>
      <c r="F807" s="79" t="str">
        <f t="shared" si="171"/>
        <v>-</v>
      </c>
    </row>
    <row r="808" ht="24">
      <c r="A808" s="78" t="s">
        <v>1544</v>
      </c>
      <c r="B808" s="190" t="s">
        <v>1545</v>
      </c>
      <c r="C808" s="285" t="s">
        <v>1544</v>
      </c>
      <c r="D808" s="200"/>
      <c r="E808" s="200"/>
      <c r="F808" s="79" t="str">
        <f t="shared" si="171"/>
        <v>-</v>
      </c>
    </row>
    <row r="809" ht="24">
      <c r="A809" s="78" t="s">
        <v>1546</v>
      </c>
      <c r="B809" s="190" t="s">
        <v>1547</v>
      </c>
      <c r="C809" s="285" t="s">
        <v>1546</v>
      </c>
      <c r="D809" s="200"/>
      <c r="E809" s="200"/>
      <c r="F809" s="79" t="str">
        <f t="shared" si="171"/>
        <v>-</v>
      </c>
    </row>
    <row r="810" ht="24">
      <c r="A810" s="78" t="s">
        <v>1548</v>
      </c>
      <c r="B810" s="190" t="s">
        <v>1549</v>
      </c>
      <c r="C810" s="285" t="s">
        <v>1548</v>
      </c>
      <c r="D810" s="200"/>
      <c r="E810" s="200"/>
      <c r="F810" s="79" t="str">
        <f t="shared" si="171"/>
        <v>-</v>
      </c>
    </row>
    <row r="811" ht="24">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4">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4">
      <c r="A817" s="78" t="s">
        <v>1562</v>
      </c>
      <c r="B817" s="73" t="s">
        <v>1563</v>
      </c>
      <c r="C817" s="286" t="s">
        <v>1562</v>
      </c>
      <c r="D817" s="200">
        <v>0</v>
      </c>
      <c r="E817" s="200"/>
      <c r="F817" s="79" t="str">
        <f t="shared" si="169"/>
        <v>-</v>
      </c>
    </row>
    <row r="818" ht="24">
      <c r="A818" s="78" t="s">
        <v>1564</v>
      </c>
      <c r="B818" s="73" t="s">
        <v>1565</v>
      </c>
      <c r="C818" s="286" t="s">
        <v>1564</v>
      </c>
      <c r="D818" s="200">
        <v>0</v>
      </c>
      <c r="E818" s="200"/>
      <c r="F818" s="79" t="str">
        <f t="shared" si="169"/>
        <v>-</v>
      </c>
    </row>
    <row r="819" ht="24">
      <c r="A819" s="78" t="s">
        <v>1566</v>
      </c>
      <c r="B819" s="73" t="s">
        <v>1567</v>
      </c>
      <c r="C819" s="286" t="s">
        <v>1566</v>
      </c>
      <c r="D819" s="200">
        <v>0</v>
      </c>
      <c r="E819" s="200"/>
      <c r="F819" s="79" t="str">
        <f t="shared" si="169"/>
        <v>-</v>
      </c>
    </row>
    <row r="820" ht="24">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4">
      <c r="A824" s="78" t="s">
        <v>1576</v>
      </c>
      <c r="B824" s="73" t="s">
        <v>1577</v>
      </c>
      <c r="C824" s="286" t="s">
        <v>1576</v>
      </c>
      <c r="D824" s="200">
        <v>0</v>
      </c>
      <c r="E824" s="200"/>
      <c r="F824" s="79" t="str">
        <f t="shared" si="169"/>
        <v>-</v>
      </c>
    </row>
    <row r="825" ht="24">
      <c r="A825" s="78" t="s">
        <v>1578</v>
      </c>
      <c r="B825" s="73" t="s">
        <v>1579</v>
      </c>
      <c r="C825" s="286" t="s">
        <v>1578</v>
      </c>
      <c r="D825" s="200">
        <v>0</v>
      </c>
      <c r="E825" s="200"/>
      <c r="F825" s="79" t="str">
        <f t="shared" si="169"/>
        <v>-</v>
      </c>
    </row>
    <row r="826" ht="24">
      <c r="A826" s="78" t="s">
        <v>1580</v>
      </c>
      <c r="B826" s="73" t="s">
        <v>1581</v>
      </c>
      <c r="C826" s="286" t="s">
        <v>1580</v>
      </c>
      <c r="D826" s="200">
        <v>0</v>
      </c>
      <c r="E826" s="200"/>
      <c r="F826" s="79" t="str">
        <f t="shared" si="169"/>
        <v>-</v>
      </c>
    </row>
    <row r="827" ht="24">
      <c r="A827" s="78" t="s">
        <v>1582</v>
      </c>
      <c r="B827" s="73" t="s">
        <v>1583</v>
      </c>
      <c r="C827" s="286" t="s">
        <v>1582</v>
      </c>
      <c r="D827" s="200">
        <v>0</v>
      </c>
      <c r="E827" s="200"/>
      <c r="F827" s="79" t="str">
        <f t="shared" si="169"/>
        <v>-</v>
      </c>
    </row>
    <row r="828" ht="24">
      <c r="A828" s="78" t="s">
        <v>1584</v>
      </c>
      <c r="B828" s="73" t="s">
        <v>1585</v>
      </c>
      <c r="C828" s="286" t="s">
        <v>1584</v>
      </c>
      <c r="D828" s="200">
        <v>0</v>
      </c>
      <c r="E828" s="200"/>
      <c r="F828" s="79" t="str">
        <f t="shared" si="169"/>
        <v>-</v>
      </c>
    </row>
    <row r="829" ht="24">
      <c r="A829" s="78" t="s">
        <v>1586</v>
      </c>
      <c r="B829" s="73" t="s">
        <v>1587</v>
      </c>
      <c r="C829" s="286" t="s">
        <v>1586</v>
      </c>
      <c r="D829" s="200">
        <v>0</v>
      </c>
      <c r="E829" s="200"/>
      <c r="F829" s="79" t="str">
        <f t="shared" si="169"/>
        <v>-</v>
      </c>
    </row>
    <row r="830" ht="24">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4">
      <c r="A833" s="78" t="s">
        <v>1594</v>
      </c>
      <c r="B833" s="73" t="s">
        <v>1595</v>
      </c>
      <c r="C833" s="286" t="s">
        <v>1594</v>
      </c>
      <c r="D833" s="200">
        <v>0</v>
      </c>
      <c r="E833" s="200"/>
      <c r="F833" s="79" t="str">
        <f t="shared" si="169"/>
        <v>-</v>
      </c>
    </row>
    <row r="834" ht="24">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0</v>
      </c>
      <c r="E843" s="202"/>
      <c r="F843" s="53" t="str">
        <f t="shared" si="169"/>
        <v>-</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c r="F846" s="53" t="str">
        <f t="shared" si="169"/>
        <v>-</v>
      </c>
    </row>
    <row r="847" ht="24">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0</v>
      </c>
      <c r="E855" s="202"/>
      <c r="F855" s="53" t="str">
        <f t="shared" si="169"/>
        <v>-</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4">
      <c r="A870" s="71" t="s">
        <v>1667</v>
      </c>
      <c r="B870" s="72" t="s">
        <v>1668</v>
      </c>
      <c r="C870" s="256" t="s">
        <v>1667</v>
      </c>
      <c r="D870" s="202">
        <v>0</v>
      </c>
      <c r="E870" s="202"/>
      <c r="F870" s="53" t="str">
        <f t="shared" si="169"/>
        <v>-</v>
      </c>
    </row>
    <row r="871" ht="24">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4">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24">
      <c r="A875" s="71">
        <v>81332</v>
      </c>
      <c r="B875" s="72" t="s">
        <v>1677</v>
      </c>
      <c r="C875" s="255" t="s">
        <v>1678</v>
      </c>
      <c r="D875" s="202">
        <v>0</v>
      </c>
      <c r="E875" s="202"/>
      <c r="F875" s="53" t="str">
        <f t="shared" si="169"/>
        <v>-</v>
      </c>
    </row>
    <row r="876" ht="24">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4">
      <c r="A879" s="71">
        <v>81532</v>
      </c>
      <c r="B879" s="191" t="s">
        <v>1685</v>
      </c>
      <c r="C879" s="255" t="s">
        <v>1686</v>
      </c>
      <c r="D879" s="202">
        <v>0</v>
      </c>
      <c r="E879" s="202"/>
      <c r="F879" s="53" t="str">
        <f t="shared" si="169"/>
        <v>-</v>
      </c>
    </row>
    <row r="880" ht="24">
      <c r="A880" s="71">
        <v>81542</v>
      </c>
      <c r="B880" s="191" t="s">
        <v>1687</v>
      </c>
      <c r="C880" s="255" t="s">
        <v>1688</v>
      </c>
      <c r="D880" s="202">
        <v>0</v>
      </c>
      <c r="E880" s="202"/>
      <c r="F880" s="53" t="str">
        <f t="shared" si="169"/>
        <v>-</v>
      </c>
    </row>
    <row r="881" ht="24">
      <c r="A881" s="71">
        <v>81552</v>
      </c>
      <c r="B881" s="72" t="s">
        <v>1689</v>
      </c>
      <c r="C881" s="255" t="s">
        <v>1690</v>
      </c>
      <c r="D881" s="202">
        <v>0</v>
      </c>
      <c r="E881" s="202"/>
      <c r="F881" s="53" t="str">
        <f t="shared" si="169"/>
        <v>-</v>
      </c>
    </row>
    <row r="882" ht="24">
      <c r="A882" s="71">
        <v>81631</v>
      </c>
      <c r="B882" s="191" t="s">
        <v>1691</v>
      </c>
      <c r="C882" s="255" t="s">
        <v>1692</v>
      </c>
      <c r="D882" s="202">
        <v>0</v>
      </c>
      <c r="E882" s="202"/>
      <c r="F882" s="53" t="str">
        <f t="shared" si="169"/>
        <v>-</v>
      </c>
    </row>
    <row r="883" ht="24">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4">
      <c r="A896" s="78">
        <v>81761</v>
      </c>
      <c r="B896" s="190" t="s">
        <v>1719</v>
      </c>
      <c r="C896" s="286" t="s">
        <v>1720</v>
      </c>
      <c r="D896" s="200">
        <v>0</v>
      </c>
      <c r="E896" s="200"/>
      <c r="F896" s="79" t="str">
        <f t="shared" si="169"/>
        <v>-</v>
      </c>
    </row>
    <row r="897" ht="24">
      <c r="A897" s="78">
        <v>81762</v>
      </c>
      <c r="B897" s="190" t="s">
        <v>1721</v>
      </c>
      <c r="C897" s="286" t="s">
        <v>1722</v>
      </c>
      <c r="D897" s="200">
        <v>0</v>
      </c>
      <c r="E897" s="200"/>
      <c r="F897" s="79" t="str">
        <f t="shared" si="169"/>
        <v>-</v>
      </c>
    </row>
    <row r="898" ht="24">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24">
      <c r="A909" s="78">
        <v>84242</v>
      </c>
      <c r="B909" s="73" t="s">
        <v>1745</v>
      </c>
      <c r="C909" s="286" t="s">
        <v>1746</v>
      </c>
      <c r="D909" s="200">
        <v>0</v>
      </c>
      <c r="E909" s="200"/>
      <c r="F909" s="79" t="str">
        <f t="shared" si="169"/>
        <v>-</v>
      </c>
    </row>
    <row r="910" ht="24">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24">
      <c r="A912" s="78">
        <v>84431</v>
      </c>
      <c r="B912" s="73" t="s">
        <v>1751</v>
      </c>
      <c r="C912" s="286" t="s">
        <v>1752</v>
      </c>
      <c r="D912" s="200">
        <v>0</v>
      </c>
      <c r="E912" s="200"/>
      <c r="F912" s="79" t="str">
        <f t="shared" si="169"/>
        <v>-</v>
      </c>
    </row>
    <row r="913" ht="24">
      <c r="A913" s="78">
        <v>84432</v>
      </c>
      <c r="B913" s="73" t="s">
        <v>1753</v>
      </c>
      <c r="C913" s="286" t="s">
        <v>1754</v>
      </c>
      <c r="D913" s="200">
        <v>0</v>
      </c>
      <c r="E913" s="200"/>
      <c r="F913" s="79" t="str">
        <f t="shared" si="169"/>
        <v>-</v>
      </c>
    </row>
    <row r="914" ht="24">
      <c r="A914" s="78" t="s">
        <v>1755</v>
      </c>
      <c r="B914" s="73" t="s">
        <v>1756</v>
      </c>
      <c r="C914" s="286" t="s">
        <v>1755</v>
      </c>
      <c r="D914" s="200">
        <v>0</v>
      </c>
      <c r="E914" s="200"/>
      <c r="F914" s="79" t="str">
        <f t="shared" si="169"/>
        <v>-</v>
      </c>
    </row>
    <row r="915" ht="24">
      <c r="A915" s="78">
        <v>84442</v>
      </c>
      <c r="B915" s="73" t="s">
        <v>1757</v>
      </c>
      <c r="C915" s="286" t="s">
        <v>1758</v>
      </c>
      <c r="D915" s="200">
        <v>0</v>
      </c>
      <c r="E915" s="200"/>
      <c r="F915" s="79" t="str">
        <f t="shared" si="169"/>
        <v>-</v>
      </c>
    </row>
    <row r="916" ht="24">
      <c r="A916" s="78">
        <v>84452</v>
      </c>
      <c r="B916" s="190" t="s">
        <v>1759</v>
      </c>
      <c r="C916" s="286" t="s">
        <v>1760</v>
      </c>
      <c r="D916" s="200">
        <v>0</v>
      </c>
      <c r="E916" s="200"/>
      <c r="F916" s="79" t="str">
        <f t="shared" si="169"/>
        <v>-</v>
      </c>
    </row>
    <row r="917" ht="24">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4">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4">
      <c r="A937" s="78">
        <v>84761</v>
      </c>
      <c r="B937" s="190" t="s">
        <v>1801</v>
      </c>
      <c r="C937" s="286" t="s">
        <v>1802</v>
      </c>
      <c r="D937" s="200">
        <v>0</v>
      </c>
      <c r="E937" s="200"/>
      <c r="F937" s="79" t="str">
        <f t="shared" si="169"/>
        <v>-</v>
      </c>
    </row>
    <row r="938" ht="24">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4">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24">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24">
      <c r="A948" s="71">
        <v>51532</v>
      </c>
      <c r="B948" s="72" t="s">
        <v>1823</v>
      </c>
      <c r="C948" s="255" t="s">
        <v>1824</v>
      </c>
      <c r="D948" s="202">
        <v>0</v>
      </c>
      <c r="E948" s="202"/>
      <c r="F948" s="53" t="str">
        <f t="shared" si="169"/>
        <v>-</v>
      </c>
    </row>
    <row r="949" ht="24">
      <c r="A949" s="71">
        <v>51542</v>
      </c>
      <c r="B949" s="72" t="s">
        <v>1825</v>
      </c>
      <c r="C949" s="255" t="s">
        <v>1826</v>
      </c>
      <c r="D949" s="202">
        <v>0</v>
      </c>
      <c r="E949" s="202"/>
      <c r="F949" s="53" t="str">
        <f t="shared" si="169"/>
        <v>-</v>
      </c>
    </row>
    <row r="950" ht="24">
      <c r="A950" s="71">
        <v>51552</v>
      </c>
      <c r="B950" s="191" t="s">
        <v>1827</v>
      </c>
      <c r="C950" s="255" t="s">
        <v>1828</v>
      </c>
      <c r="D950" s="202">
        <v>0</v>
      </c>
      <c r="E950" s="202"/>
      <c r="F950" s="53" t="str">
        <f t="shared" si="169"/>
        <v>-</v>
      </c>
    </row>
    <row r="951" ht="24">
      <c r="A951" s="71">
        <v>51631</v>
      </c>
      <c r="B951" s="72" t="s">
        <v>1829</v>
      </c>
      <c r="C951" s="255" t="s">
        <v>1830</v>
      </c>
      <c r="D951" s="202">
        <v>0</v>
      </c>
      <c r="E951" s="202"/>
      <c r="F951" s="53" t="str">
        <f t="shared" si="169"/>
        <v>-</v>
      </c>
    </row>
    <row r="952" ht="24">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4">
      <c r="A965" s="71">
        <v>51761</v>
      </c>
      <c r="B965" s="73" t="s">
        <v>1857</v>
      </c>
      <c r="C965" s="255" t="s">
        <v>1858</v>
      </c>
      <c r="D965" s="202">
        <v>0</v>
      </c>
      <c r="E965" s="202"/>
      <c r="F965" s="53" t="str">
        <f t="shared" si="169"/>
        <v>-</v>
      </c>
    </row>
    <row r="966" ht="24">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24">
      <c r="A969" s="78">
        <v>54132</v>
      </c>
      <c r="B969" s="73" t="s">
        <v>1865</v>
      </c>
      <c r="C969" s="286" t="s">
        <v>1866</v>
      </c>
      <c r="D969" s="200">
        <v>0</v>
      </c>
      <c r="E969" s="200"/>
      <c r="F969" s="79" t="str">
        <f t="shared" si="169"/>
        <v>-</v>
      </c>
    </row>
    <row r="970" ht="24">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24">
      <c r="A972" s="71">
        <v>54162</v>
      </c>
      <c r="B972" s="73" t="s">
        <v>1871</v>
      </c>
      <c r="C972" s="255" t="s">
        <v>1872</v>
      </c>
      <c r="D972" s="202">
        <v>0</v>
      </c>
      <c r="E972" s="202"/>
      <c r="F972" s="53" t="str">
        <f t="shared" si="169"/>
        <v>-</v>
      </c>
    </row>
    <row r="973" ht="24">
      <c r="A973" s="71">
        <v>54221</v>
      </c>
      <c r="B973" s="190" t="s">
        <v>1873</v>
      </c>
      <c r="C973" s="255" t="s">
        <v>1874</v>
      </c>
      <c r="D973" s="202">
        <v>0</v>
      </c>
      <c r="E973" s="202"/>
      <c r="F973" s="53" t="str">
        <f t="shared" si="169"/>
        <v>-</v>
      </c>
    </row>
    <row r="974" ht="24">
      <c r="A974" s="78">
        <v>54222</v>
      </c>
      <c r="B974" s="190" t="s">
        <v>1875</v>
      </c>
      <c r="C974" s="286" t="s">
        <v>1876</v>
      </c>
      <c r="D974" s="200">
        <v>0</v>
      </c>
      <c r="E974" s="200"/>
      <c r="F974" s="79" t="str">
        <f t="shared" si="169"/>
        <v>-</v>
      </c>
    </row>
    <row r="975" ht="24">
      <c r="A975" s="78" t="s">
        <v>1877</v>
      </c>
      <c r="B975" s="73" t="s">
        <v>1878</v>
      </c>
      <c r="C975" s="286" t="s">
        <v>1877</v>
      </c>
      <c r="D975" s="200">
        <v>0</v>
      </c>
      <c r="E975" s="200"/>
      <c r="F975" s="79" t="str">
        <f t="shared" si="169"/>
        <v>-</v>
      </c>
    </row>
    <row r="976" ht="24">
      <c r="A976" s="78">
        <v>54232</v>
      </c>
      <c r="B976" s="190" t="s">
        <v>1879</v>
      </c>
      <c r="C976" s="286" t="s">
        <v>1880</v>
      </c>
      <c r="D976" s="200">
        <v>0</v>
      </c>
      <c r="E976" s="200"/>
      <c r="F976" s="79" t="str">
        <f t="shared" si="169"/>
        <v>-</v>
      </c>
    </row>
    <row r="977" ht="24">
      <c r="A977" s="78">
        <v>54242</v>
      </c>
      <c r="B977" s="73" t="s">
        <v>1881</v>
      </c>
      <c r="C977" s="286" t="s">
        <v>1882</v>
      </c>
      <c r="D977" s="200">
        <v>0</v>
      </c>
      <c r="E977" s="200"/>
      <c r="F977" s="79" t="str">
        <f t="shared" si="169"/>
        <v>-</v>
      </c>
    </row>
    <row r="978" ht="24">
      <c r="A978" s="78" t="s">
        <v>1883</v>
      </c>
      <c r="B978" s="73" t="s">
        <v>1884</v>
      </c>
      <c r="C978" s="286" t="s">
        <v>1883</v>
      </c>
      <c r="D978" s="200">
        <v>0</v>
      </c>
      <c r="E978" s="200"/>
      <c r="F978" s="79" t="str">
        <f t="shared" si="169"/>
        <v>-</v>
      </c>
    </row>
    <row r="979" ht="24">
      <c r="A979" s="78">
        <v>54312</v>
      </c>
      <c r="B979" s="190" t="s">
        <v>1885</v>
      </c>
      <c r="C979" s="286" t="s">
        <v>1886</v>
      </c>
      <c r="D979" s="200">
        <v>0</v>
      </c>
      <c r="E979" s="200"/>
      <c r="F979" s="79" t="str">
        <f t="shared" si="169"/>
        <v>-</v>
      </c>
    </row>
    <row r="980" ht="24">
      <c r="A980" s="78">
        <v>54431</v>
      </c>
      <c r="B980" s="73" t="s">
        <v>1887</v>
      </c>
      <c r="C980" s="286" t="s">
        <v>1888</v>
      </c>
      <c r="D980" s="200">
        <v>0</v>
      </c>
      <c r="E980" s="200"/>
      <c r="F980" s="79" t="str">
        <f t="shared" si="169"/>
        <v>-</v>
      </c>
    </row>
    <row r="981" ht="24">
      <c r="A981" s="78">
        <v>54432</v>
      </c>
      <c r="B981" s="73" t="s">
        <v>1889</v>
      </c>
      <c r="C981" s="286" t="s">
        <v>1890</v>
      </c>
      <c r="D981" s="200">
        <v>0</v>
      </c>
      <c r="E981" s="200"/>
      <c r="F981" s="79" t="str">
        <f t="shared" si="169"/>
        <v>-</v>
      </c>
    </row>
    <row r="982" ht="24">
      <c r="A982" s="78" t="s">
        <v>1891</v>
      </c>
      <c r="B982" s="73" t="s">
        <v>1892</v>
      </c>
      <c r="C982" s="286" t="s">
        <v>1891</v>
      </c>
      <c r="D982" s="200">
        <v>0</v>
      </c>
      <c r="E982" s="200"/>
      <c r="F982" s="79" t="str">
        <f t="shared" si="169"/>
        <v>-</v>
      </c>
    </row>
    <row r="983" ht="24">
      <c r="A983" s="78">
        <v>54442</v>
      </c>
      <c r="B983" s="73" t="s">
        <v>1893</v>
      </c>
      <c r="C983" s="286" t="s">
        <v>1894</v>
      </c>
      <c r="D983" s="200">
        <v>0</v>
      </c>
      <c r="E983" s="200"/>
      <c r="F983" s="79" t="str">
        <f t="shared" si="169"/>
        <v>-</v>
      </c>
    </row>
    <row r="984" ht="24">
      <c r="A984" s="78">
        <v>54452</v>
      </c>
      <c r="B984" s="73" t="s">
        <v>1895</v>
      </c>
      <c r="C984" s="286" t="s">
        <v>1896</v>
      </c>
      <c r="D984" s="200">
        <v>0</v>
      </c>
      <c r="E984" s="200"/>
      <c r="F984" s="79" t="str">
        <f t="shared" si="169"/>
        <v>-</v>
      </c>
    </row>
    <row r="985" ht="24">
      <c r="A985" s="78" t="s">
        <v>1897</v>
      </c>
      <c r="B985" s="73" t="s">
        <v>1898</v>
      </c>
      <c r="C985" s="286" t="s">
        <v>1897</v>
      </c>
      <c r="D985" s="200">
        <v>0</v>
      </c>
      <c r="E985" s="200"/>
      <c r="F985" s="79" t="str">
        <f t="shared" si="169"/>
        <v>-</v>
      </c>
    </row>
    <row r="986" ht="24">
      <c r="A986" s="78">
        <v>54461</v>
      </c>
      <c r="B986" s="73" t="s">
        <v>1899</v>
      </c>
      <c r="C986" s="286" t="s">
        <v>1900</v>
      </c>
      <c r="D986" s="200">
        <v>0</v>
      </c>
      <c r="E986" s="200"/>
      <c r="F986" s="79" t="str">
        <f t="shared" si="169"/>
        <v>-</v>
      </c>
    </row>
    <row r="987" ht="24">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4">
      <c r="A989" s="78">
        <v>54472</v>
      </c>
      <c r="B989" s="190" t="s">
        <v>1905</v>
      </c>
      <c r="C989" s="286" t="s">
        <v>1906</v>
      </c>
      <c r="D989" s="200">
        <v>0</v>
      </c>
      <c r="E989" s="200"/>
      <c r="F989" s="79" t="str">
        <f t="shared" si="169"/>
        <v>-</v>
      </c>
    </row>
    <row r="990" ht="24">
      <c r="A990" s="78">
        <v>54482</v>
      </c>
      <c r="B990" s="190" t="s">
        <v>1907</v>
      </c>
      <c r="C990" s="286" t="s">
        <v>1908</v>
      </c>
      <c r="D990" s="200">
        <v>0</v>
      </c>
      <c r="E990" s="200"/>
      <c r="F990" s="79" t="str">
        <f t="shared" si="169"/>
        <v>-</v>
      </c>
    </row>
    <row r="991" ht="24">
      <c r="A991" s="78" t="s">
        <v>1909</v>
      </c>
      <c r="B991" s="190" t="s">
        <v>1910</v>
      </c>
      <c r="C991" s="286" t="s">
        <v>1909</v>
      </c>
      <c r="D991" s="200">
        <v>0</v>
      </c>
      <c r="E991" s="200"/>
      <c r="F991" s="79" t="str">
        <f t="shared" si="169"/>
        <v>-</v>
      </c>
    </row>
    <row r="992" ht="24">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4">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24">
      <c r="A1003" s="78">
        <v>54751</v>
      </c>
      <c r="B1003" s="73" t="s">
        <v>1933</v>
      </c>
      <c r="C1003" s="286" t="s">
        <v>1934</v>
      </c>
      <c r="D1003" s="200">
        <v>0</v>
      </c>
      <c r="E1003" s="200"/>
      <c r="F1003" s="79" t="str">
        <f t="shared" si="169"/>
        <v>-</v>
      </c>
    </row>
    <row r="1004" ht="24">
      <c r="A1004" s="78">
        <v>54752</v>
      </c>
      <c r="B1004" s="73" t="s">
        <v>1935</v>
      </c>
      <c r="C1004" s="286" t="s">
        <v>1936</v>
      </c>
      <c r="D1004" s="200">
        <v>0</v>
      </c>
      <c r="E1004" s="200"/>
      <c r="F1004" s="79" t="str">
        <f t="shared" si="169"/>
        <v>-</v>
      </c>
    </row>
    <row r="1005" ht="24">
      <c r="A1005" s="78">
        <v>54761</v>
      </c>
      <c r="B1005" s="73" t="s">
        <v>1937</v>
      </c>
      <c r="C1005" s="286" t="s">
        <v>1938</v>
      </c>
      <c r="D1005" s="200">
        <v>0</v>
      </c>
      <c r="E1005" s="200"/>
      <c r="F1005" s="79" t="str">
        <f t="shared" si="169"/>
        <v>-</v>
      </c>
    </row>
    <row r="1006" ht="24">
      <c r="A1006" s="78">
        <v>54762</v>
      </c>
      <c r="B1006" s="73" t="s">
        <v>1939</v>
      </c>
      <c r="C1006" s="286" t="s">
        <v>1940</v>
      </c>
      <c r="D1006" s="200">
        <v>0</v>
      </c>
      <c r="E1006" s="200"/>
      <c r="F1006" s="79" t="str">
        <f t="shared" si="169"/>
        <v>-</v>
      </c>
    </row>
    <row r="1007" ht="24">
      <c r="A1007" s="78">
        <v>54771</v>
      </c>
      <c r="B1007" s="73" t="s">
        <v>1941</v>
      </c>
      <c r="C1007" s="286" t="s">
        <v>1942</v>
      </c>
      <c r="D1007" s="200">
        <v>0</v>
      </c>
      <c r="E1007" s="200"/>
      <c r="F1007" s="79" t="str">
        <f ref="F1007:F1009" t="shared" si="172">IF(D1007&lt;&gt;0,IF(E1007/D1007&gt;=100,"&gt;&gt;100",E1007/D1007*100),"-")</f>
        <v>-</v>
      </c>
    </row>
    <row r="1008" ht="24">
      <c r="A1008" s="78">
        <v>54772</v>
      </c>
      <c r="B1008" s="73" t="s">
        <v>1943</v>
      </c>
      <c r="C1008" s="286" t="s">
        <v>1944</v>
      </c>
      <c r="D1008" s="200">
        <v>0</v>
      </c>
      <c r="E1008" s="200"/>
      <c r="F1008" s="79" t="str">
        <f t="shared" si="172"/>
        <v>-</v>
      </c>
    </row>
    <row r="1009" ht="24">
      <c r="A1009" s="81">
        <v>55312</v>
      </c>
      <c r="B1009" s="73" t="s">
        <v>1945</v>
      </c>
      <c r="C1009" s="287" t="s">
        <v>1946</v>
      </c>
      <c r="D1009" s="201">
        <v>0</v>
      </c>
      <c r="E1009" s="201"/>
      <c r="F1009" s="83" t="str">
        <f t="shared" si="172"/>
        <v>-</v>
      </c>
    </row>
    <row r="1010" ht="20.1" customHeight="1">
      <c r="A1010" s="373" t="s">
        <v>1947</v>
      </c>
      <c r="B1010" s="374"/>
      <c r="C1010" s="56"/>
      <c r="D1010" s="61"/>
      <c r="E1010" s="61"/>
      <c r="F1010" s="62"/>
    </row>
    <row r="1011" ht="39" customHeight="1">
      <c r="A1011" s="160" t="s">
        <v>1948</v>
      </c>
      <c r="B1011" s="156" t="s">
        <v>8</v>
      </c>
      <c r="C1011" s="180" t="s">
        <v>9</v>
      </c>
      <c r="D1011" s="55" t="s">
        <v>1949</v>
      </c>
      <c r="E1011" s="57" t="s">
        <v>1950</v>
      </c>
      <c r="F1011" s="55" t="s">
        <v>12</v>
      </c>
    </row>
    <row r="1012" ht="36">
      <c r="A1012" s="288" t="s">
        <v>1951</v>
      </c>
      <c r="B1012" s="279" t="s">
        <v>1952</v>
      </c>
      <c r="C1012" s="289" t="s">
        <v>1953</v>
      </c>
      <c r="D1012" s="290">
        <v>0</v>
      </c>
      <c r="E1012" s="290"/>
      <c r="F1012" s="79" t="str">
        <f ref="F1012:F1019" t="shared" si="173">IF(D1012&lt;&gt;0,IF(E1012/D1012&gt;=100,"&gt;&gt;100",E1012/D1012*100),"-")</f>
        <v>-</v>
      </c>
    </row>
    <row r="1013" ht="24">
      <c r="A1013" s="78" t="s">
        <v>1954</v>
      </c>
      <c r="B1013" s="73" t="s">
        <v>1955</v>
      </c>
      <c r="C1013" s="286" t="s">
        <v>1954</v>
      </c>
      <c r="D1013" s="291">
        <v>0</v>
      </c>
      <c r="E1013" s="291"/>
      <c r="F1013" s="79" t="str">
        <f t="shared" si="173"/>
        <v>-</v>
      </c>
    </row>
    <row r="1014" ht="24">
      <c r="A1014" s="78" t="s">
        <v>1956</v>
      </c>
      <c r="B1014" s="73" t="s">
        <v>1957</v>
      </c>
      <c r="C1014" s="286" t="s">
        <v>1956</v>
      </c>
      <c r="D1014" s="291">
        <v>0</v>
      </c>
      <c r="E1014" s="291"/>
      <c r="F1014" s="79" t="str">
        <f t="shared" si="173"/>
        <v>-</v>
      </c>
    </row>
    <row r="1015" ht="24">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4">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1"/>
      <c r="E1021" s="372"/>
      <c r="F1021" s="59"/>
    </row>
    <row r="1022" ht="15" customHeight="1">
      <c r="A1022" s="148"/>
      <c r="B1022" s="171"/>
      <c r="C1022" s="181"/>
      <c r="D1022" s="371"/>
      <c r="E1022" s="372"/>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29" width="14.42578125" customWidth="1" style="75"/>
    <col min="30" max="16384" width="14.42578125" customWidth="1" style="75"/>
  </cols>
  <sheetData>
    <row r="1" ht="44.25" customHeight="1" s="54" customFormat="1">
      <c r="A1" s="276" t="s">
        <v>0</v>
      </c>
      <c r="B1" s="416" t="s">
        <v>1</v>
      </c>
      <c r="C1" s="276" t="s">
        <v>2</v>
      </c>
      <c r="D1" s="417" t="s">
        <v>3</v>
      </c>
      <c r="E1" s="276" t="s">
        <v>4</v>
      </c>
      <c r="F1" s="418" t="s">
        <v>5</v>
      </c>
    </row>
    <row r="2" ht="50.1" customHeight="1">
      <c r="A2" s="379" t="s">
        <v>1979</v>
      </c>
      <c r="B2" s="380"/>
      <c r="C2" s="380"/>
      <c r="D2" s="380"/>
      <c r="E2" s="380"/>
      <c r="F2" s="380"/>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1989</v>
      </c>
      <c r="E3" s="316" t="s">
        <v>1990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2" t="s">
        <v>2130</v>
      </c>
      <c r="B5" s="383"/>
      <c r="C5" s="225"/>
      <c r="D5" s="226"/>
      <c r="E5" s="226"/>
      <c r="F5" s="227"/>
      <c r="G5" s="50"/>
      <c r="H5" s="50"/>
      <c r="I5" s="50"/>
      <c r="J5" s="50"/>
      <c r="K5" s="50"/>
      <c r="L5" s="50"/>
      <c r="M5" s="50"/>
      <c r="N5" s="50"/>
      <c r="O5" s="50"/>
      <c r="P5" s="50"/>
      <c r="Q5" s="50"/>
      <c r="R5" s="50"/>
      <c r="S5" s="50"/>
      <c r="T5" s="50"/>
      <c r="U5" s="50"/>
      <c r="V5" s="50"/>
      <c r="W5" s="50"/>
    </row>
    <row r="6" ht="12.75" customHeight="1">
      <c r="A6" s="186"/>
      <c r="B6" s="187" t="s">
        <v>2131</v>
      </c>
      <c r="C6" s="269" t="s">
        <v>2132</v>
      </c>
      <c r="D6" s="188">
        <f ref="D6:E6" t="shared" si="0">D7+D69</f>
        <v>0</v>
      </c>
      <c r="E6" s="188">
        <f t="shared" si="0"/>
        <v>0</v>
      </c>
      <c r="F6" s="189" t="str">
        <f ref="F6:F298" t="shared" si="1">IF(D6&gt;0,IF(E6/D6&gt;=100,"&gt;&gt;100",E6/D6*100),"-")</f>
        <v>-</v>
      </c>
      <c r="G6" s="74"/>
      <c r="H6" s="74"/>
      <c r="I6" s="74"/>
      <c r="J6" s="74"/>
      <c r="K6" s="74"/>
      <c r="L6" s="74"/>
      <c r="M6" s="74"/>
      <c r="N6" s="74"/>
      <c r="O6" s="74"/>
      <c r="P6" s="74"/>
      <c r="Q6" s="74"/>
      <c r="R6" s="74"/>
      <c r="S6" s="74"/>
      <c r="T6" s="74"/>
      <c r="U6" s="74"/>
      <c r="V6" s="74"/>
      <c r="W6" s="74"/>
    </row>
    <row r="7" ht="12.75" customHeight="1">
      <c r="A7" s="78">
        <v>0</v>
      </c>
      <c r="B7" s="73" t="s">
        <v>2133</v>
      </c>
      <c r="C7" s="142" t="s">
        <v>2134</v>
      </c>
      <c r="D7" s="87">
        <f ref="D7:E7" t="shared" si="2">D8+D12+D51+D52+D56+D63</f>
        <v>0</v>
      </c>
      <c r="E7" s="87">
        <f t="shared" si="2"/>
        <v>0</v>
      </c>
      <c r="F7" s="79" t="str">
        <f t="shared" si="1"/>
        <v>-</v>
      </c>
      <c r="G7" s="74"/>
      <c r="H7" s="74"/>
      <c r="I7" s="74"/>
      <c r="J7" s="74"/>
      <c r="K7" s="74"/>
      <c r="L7" s="74"/>
      <c r="M7" s="74"/>
      <c r="N7" s="74"/>
      <c r="O7" s="74"/>
      <c r="P7" s="74"/>
      <c r="Q7" s="74"/>
      <c r="R7" s="74"/>
      <c r="S7" s="74"/>
      <c r="T7" s="74"/>
      <c r="U7" s="74"/>
      <c r="V7" s="74"/>
      <c r="W7" s="74"/>
    </row>
    <row r="8" ht="12.75" customHeight="1">
      <c r="A8" s="78" t="s">
        <v>2135</v>
      </c>
      <c r="B8" s="73" t="s">
        <v>2136</v>
      </c>
      <c r="C8" s="142" t="s">
        <v>2135</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2137</v>
      </c>
      <c r="B9" s="73" t="s">
        <v>2138</v>
      </c>
      <c r="C9" s="142" t="s">
        <v>2137</v>
      </c>
      <c r="D9" s="200">
        <v>0</v>
      </c>
      <c r="E9" s="200"/>
      <c r="F9" s="79" t="str">
        <f t="shared" si="1"/>
        <v>-</v>
      </c>
      <c r="G9" s="74"/>
      <c r="H9" s="74"/>
      <c r="I9" s="74"/>
      <c r="J9" s="74"/>
      <c r="K9" s="74"/>
      <c r="L9" s="74"/>
      <c r="M9" s="74"/>
      <c r="N9" s="74"/>
      <c r="O9" s="74"/>
      <c r="P9" s="74"/>
      <c r="Q9" s="74"/>
      <c r="R9" s="74"/>
      <c r="S9" s="74"/>
      <c r="T9" s="74"/>
      <c r="U9" s="74"/>
      <c r="V9" s="74"/>
      <c r="W9" s="74"/>
    </row>
    <row r="10" ht="12.75" customHeight="1">
      <c r="A10" s="78" t="s">
        <v>2139</v>
      </c>
      <c r="B10" s="73" t="s">
        <v>2140</v>
      </c>
      <c r="C10" s="142" t="s">
        <v>2139</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2141</v>
      </c>
      <c r="B11" s="73" t="s">
        <v>2142</v>
      </c>
      <c r="C11" s="142" t="s">
        <v>2141</v>
      </c>
      <c r="D11" s="200">
        <v>0</v>
      </c>
      <c r="E11" s="200"/>
      <c r="F11" s="79" t="str">
        <f t="shared" si="1"/>
        <v>-</v>
      </c>
      <c r="G11" s="74"/>
      <c r="H11" s="74"/>
      <c r="I11" s="74"/>
      <c r="J11" s="74"/>
      <c r="K11" s="74"/>
      <c r="L11" s="74"/>
      <c r="M11" s="74"/>
      <c r="N11" s="74"/>
      <c r="O11" s="74"/>
      <c r="P11" s="74"/>
      <c r="Q11" s="74"/>
      <c r="R11" s="74"/>
      <c r="S11" s="74"/>
      <c r="T11" s="74"/>
      <c r="U11" s="74"/>
      <c r="V11" s="74"/>
      <c r="W11" s="74"/>
    </row>
    <row r="12" ht="24">
      <c r="A12" s="78" t="s">
        <v>2143</v>
      </c>
      <c r="B12" s="73" t="s">
        <v>2144</v>
      </c>
      <c r="C12" s="142" t="s">
        <v>2143</v>
      </c>
      <c r="D12" s="87">
        <f ref="D12:E12" t="shared" si="3">D13+D19+D29+D35+D41+D45</f>
        <v>0</v>
      </c>
      <c r="E12" s="87">
        <f t="shared" si="3"/>
        <v>0</v>
      </c>
      <c r="F12" s="79" t="str">
        <f t="shared" si="1"/>
        <v>-</v>
      </c>
      <c r="G12" s="74"/>
      <c r="H12" s="74"/>
      <c r="I12" s="74"/>
      <c r="J12" s="74"/>
      <c r="K12" s="74"/>
      <c r="L12" s="74"/>
      <c r="M12" s="74"/>
      <c r="N12" s="74"/>
      <c r="O12" s="74"/>
      <c r="P12" s="74"/>
      <c r="Q12" s="74"/>
      <c r="R12" s="74"/>
      <c r="S12" s="74"/>
      <c r="T12" s="74"/>
      <c r="U12" s="74"/>
      <c r="V12" s="74"/>
      <c r="W12" s="74"/>
    </row>
    <row r="13" ht="12.75" customHeight="1">
      <c r="A13" s="80" t="s">
        <v>2145</v>
      </c>
      <c r="B13" s="73" t="s">
        <v>2146</v>
      </c>
      <c r="C13" s="142" t="s">
        <v>2145</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2147</v>
      </c>
      <c r="B14" s="73" t="s">
        <v>637</v>
      </c>
      <c r="C14" s="142" t="s">
        <v>2147</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2148</v>
      </c>
      <c r="B15" s="73" t="s">
        <v>639</v>
      </c>
      <c r="C15" s="142" t="s">
        <v>2148</v>
      </c>
      <c r="D15" s="200">
        <v>4268231.66</v>
      </c>
      <c r="E15" s="200"/>
      <c r="F15" s="79" t="str">
        <f t="shared" si="1"/>
        <v>-</v>
      </c>
      <c r="G15" s="74"/>
      <c r="H15" s="74"/>
      <c r="I15" s="74"/>
      <c r="J15" s="74"/>
      <c r="K15" s="74"/>
      <c r="L15" s="74"/>
      <c r="M15" s="74"/>
      <c r="N15" s="74"/>
      <c r="O15" s="74"/>
      <c r="P15" s="74"/>
      <c r="Q15" s="74"/>
      <c r="R15" s="74"/>
      <c r="S15" s="74"/>
      <c r="T15" s="74"/>
      <c r="U15" s="74"/>
      <c r="V15" s="74"/>
      <c r="W15" s="74"/>
    </row>
    <row r="16" ht="12.75" customHeight="1">
      <c r="A16" s="78" t="s">
        <v>2149</v>
      </c>
      <c r="B16" s="73" t="s">
        <v>641</v>
      </c>
      <c r="C16" s="142" t="s">
        <v>2149</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2150</v>
      </c>
      <c r="B17" s="73" t="s">
        <v>643</v>
      </c>
      <c r="C17" s="142" t="s">
        <v>2150</v>
      </c>
      <c r="D17" s="200">
        <v>7573.5</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2151</v>
      </c>
      <c r="B18" s="73" t="s">
        <v>2152</v>
      </c>
      <c r="C18" s="142" t="s">
        <v>2151</v>
      </c>
      <c r="D18" s="200">
        <v>2128157.1</v>
      </c>
      <c r="E18" s="200"/>
      <c r="F18" s="79" t="str">
        <f t="shared" si="1"/>
        <v>-</v>
      </c>
      <c r="G18" s="74"/>
      <c r="H18" s="74"/>
      <c r="I18" s="74"/>
      <c r="J18" s="74"/>
      <c r="K18" s="74"/>
      <c r="L18" s="74"/>
      <c r="M18" s="74"/>
      <c r="N18" s="74"/>
      <c r="O18" s="74"/>
      <c r="P18" s="74"/>
      <c r="Q18" s="74"/>
      <c r="R18" s="74"/>
      <c r="S18" s="74"/>
      <c r="T18" s="74"/>
      <c r="U18" s="74"/>
      <c r="V18" s="74"/>
      <c r="W18" s="74"/>
    </row>
    <row r="19" ht="12.75" customHeight="1">
      <c r="A19" s="80" t="s">
        <v>2153</v>
      </c>
      <c r="B19" s="73" t="s">
        <v>2154</v>
      </c>
      <c r="C19" s="142" t="s">
        <v>2153</v>
      </c>
      <c r="D19" s="87">
        <f ref="D19:E19" t="shared" si="5">SUM(D20:D27)-D28</f>
        <v>0</v>
      </c>
      <c r="E19" s="87">
        <f t="shared" si="5"/>
        <v>0</v>
      </c>
      <c r="F19" s="79" t="str">
        <f t="shared" si="1"/>
        <v>-</v>
      </c>
      <c r="G19" s="74"/>
      <c r="H19" s="74"/>
      <c r="I19" s="74"/>
      <c r="J19" s="74"/>
      <c r="K19" s="74"/>
      <c r="L19" s="74"/>
      <c r="M19" s="74"/>
      <c r="N19" s="74"/>
      <c r="O19" s="74"/>
      <c r="P19" s="74"/>
      <c r="Q19" s="74"/>
      <c r="R19" s="74"/>
      <c r="S19" s="74"/>
      <c r="T19" s="74"/>
      <c r="U19" s="74"/>
      <c r="V19" s="74"/>
      <c r="W19" s="74"/>
    </row>
    <row r="20" ht="12.75" customHeight="1">
      <c r="A20" s="78" t="s">
        <v>2155</v>
      </c>
      <c r="B20" s="73" t="s">
        <v>647</v>
      </c>
      <c r="C20" s="142" t="s">
        <v>2155</v>
      </c>
      <c r="D20" s="200">
        <v>123323.57</v>
      </c>
      <c r="E20" s="200"/>
      <c r="F20" s="79" t="str">
        <f t="shared" si="1"/>
        <v>-</v>
      </c>
      <c r="G20" s="74"/>
      <c r="H20" s="74"/>
      <c r="I20" s="74"/>
      <c r="J20" s="74"/>
      <c r="K20" s="74"/>
      <c r="L20" s="74"/>
      <c r="M20" s="74"/>
      <c r="N20" s="74"/>
      <c r="O20" s="74"/>
      <c r="P20" s="74"/>
      <c r="Q20" s="74"/>
      <c r="R20" s="74"/>
      <c r="S20" s="74"/>
      <c r="T20" s="74"/>
      <c r="U20" s="74"/>
      <c r="V20" s="74"/>
      <c r="W20" s="74"/>
    </row>
    <row r="21" ht="12.75" customHeight="1">
      <c r="A21" s="78" t="s">
        <v>2156</v>
      </c>
      <c r="B21" s="73" t="s">
        <v>740</v>
      </c>
      <c r="C21" s="142" t="s">
        <v>2156</v>
      </c>
      <c r="D21" s="200">
        <v>11795.46</v>
      </c>
      <c r="E21" s="200"/>
      <c r="F21" s="79" t="str">
        <f t="shared" si="1"/>
        <v>-</v>
      </c>
      <c r="G21" s="74"/>
      <c r="H21" s="74"/>
      <c r="I21" s="74"/>
      <c r="J21" s="74"/>
      <c r="K21" s="74"/>
      <c r="L21" s="74"/>
      <c r="M21" s="74"/>
      <c r="N21" s="74"/>
      <c r="O21" s="74"/>
      <c r="P21" s="74"/>
      <c r="Q21" s="74"/>
      <c r="R21" s="74"/>
      <c r="S21" s="74"/>
      <c r="T21" s="74"/>
      <c r="U21" s="74"/>
      <c r="V21" s="74"/>
      <c r="W21" s="74"/>
    </row>
    <row r="22" ht="12.75" customHeight="1">
      <c r="A22" s="78" t="s">
        <v>2157</v>
      </c>
      <c r="B22" s="73" t="s">
        <v>651</v>
      </c>
      <c r="C22" s="142" t="s">
        <v>2157</v>
      </c>
      <c r="D22" s="200">
        <v>5947.93</v>
      </c>
      <c r="E22" s="200"/>
      <c r="F22" s="79" t="str">
        <f t="shared" si="1"/>
        <v>-</v>
      </c>
      <c r="G22" s="74"/>
      <c r="H22" s="74"/>
      <c r="I22" s="74"/>
      <c r="J22" s="74"/>
      <c r="K22" s="74"/>
      <c r="L22" s="74"/>
      <c r="M22" s="74"/>
      <c r="N22" s="74"/>
      <c r="O22" s="74"/>
      <c r="P22" s="74"/>
      <c r="Q22" s="74"/>
      <c r="R22" s="74"/>
      <c r="S22" s="74"/>
      <c r="T22" s="74"/>
      <c r="U22" s="74"/>
      <c r="V22" s="74"/>
      <c r="W22" s="74"/>
    </row>
    <row r="23" ht="12.75" customHeight="1">
      <c r="A23" s="78" t="s">
        <v>2158</v>
      </c>
      <c r="B23" s="73" t="s">
        <v>653</v>
      </c>
      <c r="C23" s="142" t="s">
        <v>2158</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2159</v>
      </c>
      <c r="B24" s="73" t="s">
        <v>2160</v>
      </c>
      <c r="C24" s="142" t="s">
        <v>2159</v>
      </c>
      <c r="D24" s="200">
        <v>0</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2161</v>
      </c>
      <c r="B25" s="73" t="s">
        <v>657</v>
      </c>
      <c r="C25" s="142" t="s">
        <v>2161</v>
      </c>
      <c r="D25" s="200">
        <v>8989.73</v>
      </c>
      <c r="E25" s="200"/>
      <c r="F25" s="79" t="str">
        <f t="shared" si="1"/>
        <v>-</v>
      </c>
      <c r="G25" s="74"/>
      <c r="H25" s="74"/>
      <c r="I25" s="74"/>
      <c r="J25" s="74"/>
      <c r="K25" s="74"/>
      <c r="L25" s="74"/>
      <c r="M25" s="74"/>
      <c r="N25" s="74"/>
      <c r="O25" s="74"/>
      <c r="P25" s="74"/>
      <c r="Q25" s="74"/>
      <c r="R25" s="74"/>
      <c r="S25" s="74"/>
      <c r="T25" s="74"/>
      <c r="U25" s="74"/>
      <c r="V25" s="74"/>
      <c r="W25" s="74"/>
    </row>
    <row r="26" ht="12.75" customHeight="1">
      <c r="A26" s="78" t="s">
        <v>2162</v>
      </c>
      <c r="B26" s="73" t="s">
        <v>659</v>
      </c>
      <c r="C26" s="142" t="s">
        <v>2162</v>
      </c>
      <c r="D26" s="200">
        <v>557336.06</v>
      </c>
      <c r="E26" s="200"/>
      <c r="F26" s="79" t="str">
        <f t="shared" si="1"/>
        <v>-</v>
      </c>
      <c r="G26" s="74"/>
      <c r="H26" s="74"/>
      <c r="I26" s="74"/>
      <c r="J26" s="74"/>
      <c r="K26" s="74"/>
      <c r="L26" s="74"/>
      <c r="M26" s="74"/>
      <c r="N26" s="74"/>
      <c r="O26" s="74"/>
      <c r="P26" s="74"/>
      <c r="Q26" s="74"/>
      <c r="R26" s="74"/>
      <c r="S26" s="74"/>
      <c r="T26" s="74"/>
      <c r="U26" s="74"/>
      <c r="V26" s="74"/>
      <c r="W26" s="74"/>
    </row>
    <row r="27" ht="12.75" customHeight="1">
      <c r="A27" s="78" t="s">
        <v>2163</v>
      </c>
      <c r="B27" s="73" t="s">
        <v>662</v>
      </c>
      <c r="C27" s="142" t="s">
        <v>2163</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2164</v>
      </c>
      <c r="B28" s="73" t="s">
        <v>2165</v>
      </c>
      <c r="C28" s="142" t="s">
        <v>2164</v>
      </c>
      <c r="D28" s="200">
        <v>591218.33</v>
      </c>
      <c r="E28" s="200"/>
      <c r="F28" s="79" t="str">
        <f t="shared" si="1"/>
        <v>-</v>
      </c>
      <c r="G28" s="74"/>
      <c r="H28" s="74"/>
      <c r="I28" s="74"/>
      <c r="J28" s="74"/>
      <c r="K28" s="74"/>
      <c r="L28" s="74"/>
      <c r="M28" s="74"/>
      <c r="N28" s="74"/>
      <c r="O28" s="74"/>
      <c r="P28" s="74"/>
      <c r="Q28" s="74"/>
      <c r="R28" s="74"/>
      <c r="S28" s="74"/>
      <c r="T28" s="74"/>
      <c r="U28" s="74"/>
      <c r="V28" s="74"/>
      <c r="W28" s="74"/>
    </row>
    <row r="29" ht="12.75" customHeight="1">
      <c r="A29" s="80" t="s">
        <v>2166</v>
      </c>
      <c r="B29" s="73" t="s">
        <v>2167</v>
      </c>
      <c r="C29" s="142" t="s">
        <v>2166</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2168</v>
      </c>
      <c r="B30" s="73" t="s">
        <v>665</v>
      </c>
      <c r="C30" s="142" t="s">
        <v>2168</v>
      </c>
      <c r="D30" s="200">
        <v>50029.87</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2169</v>
      </c>
      <c r="B31" s="73" t="s">
        <v>2170</v>
      </c>
      <c r="C31" s="142" t="s">
        <v>2169</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2171</v>
      </c>
      <c r="B32" s="73" t="s">
        <v>669</v>
      </c>
      <c r="C32" s="142" t="s">
        <v>2171</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2172</v>
      </c>
      <c r="B33" s="73" t="s">
        <v>671</v>
      </c>
      <c r="C33" s="142" t="s">
        <v>2172</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2173</v>
      </c>
      <c r="B34" s="73" t="s">
        <v>2174</v>
      </c>
      <c r="C34" s="142" t="s">
        <v>2173</v>
      </c>
      <c r="D34" s="200">
        <v>41011.44</v>
      </c>
      <c r="E34" s="200"/>
      <c r="F34" s="79" t="str">
        <f t="shared" si="1"/>
        <v>-</v>
      </c>
      <c r="G34" s="74"/>
      <c r="H34" s="74"/>
      <c r="I34" s="74"/>
      <c r="J34" s="74"/>
      <c r="K34" s="74"/>
      <c r="L34" s="74"/>
      <c r="M34" s="74"/>
      <c r="N34" s="74"/>
      <c r="O34" s="74"/>
      <c r="P34" s="74"/>
      <c r="Q34" s="74"/>
      <c r="R34" s="74"/>
      <c r="S34" s="74"/>
      <c r="T34" s="74"/>
      <c r="U34" s="74"/>
      <c r="V34" s="74"/>
      <c r="W34" s="74"/>
    </row>
    <row r="35" ht="24">
      <c r="A35" s="80" t="s">
        <v>2175</v>
      </c>
      <c r="B35" s="73" t="s">
        <v>2176</v>
      </c>
      <c r="C35" s="142" t="s">
        <v>2175</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2177</v>
      </c>
      <c r="B36" s="73" t="s">
        <v>756</v>
      </c>
      <c r="C36" s="142" t="s">
        <v>2177</v>
      </c>
      <c r="D36" s="200">
        <v>31992.43</v>
      </c>
      <c r="E36" s="200"/>
      <c r="F36" s="79" t="str">
        <f t="shared" si="1"/>
        <v>-</v>
      </c>
      <c r="G36" s="74"/>
      <c r="H36" s="74"/>
      <c r="I36" s="74"/>
      <c r="J36" s="74"/>
      <c r="K36" s="74"/>
      <c r="L36" s="74"/>
      <c r="M36" s="74"/>
      <c r="N36" s="74"/>
      <c r="O36" s="74"/>
      <c r="P36" s="74"/>
      <c r="Q36" s="74"/>
      <c r="R36" s="74"/>
      <c r="S36" s="74"/>
      <c r="T36" s="74"/>
      <c r="U36" s="74"/>
      <c r="V36" s="74"/>
      <c r="W36" s="74"/>
    </row>
    <row r="37" ht="12.75" customHeight="1">
      <c r="A37" s="78" t="s">
        <v>2178</v>
      </c>
      <c r="B37" s="73" t="s">
        <v>677</v>
      </c>
      <c r="C37" s="142" t="s">
        <v>2178</v>
      </c>
      <c r="D37" s="200">
        <v>977.57</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2179</v>
      </c>
      <c r="B38" s="73" t="s">
        <v>679</v>
      </c>
      <c r="C38" s="142" t="s">
        <v>2179</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2180</v>
      </c>
      <c r="B39" s="73" t="s">
        <v>681</v>
      </c>
      <c r="C39" s="142" t="s">
        <v>2180</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2181</v>
      </c>
      <c r="B40" s="73" t="s">
        <v>2182</v>
      </c>
      <c r="C40" s="142" t="s">
        <v>2181</v>
      </c>
      <c r="D40" s="200">
        <v>29581.04</v>
      </c>
      <c r="E40" s="200"/>
      <c r="F40" s="79" t="str">
        <f t="shared" si="1"/>
        <v>-</v>
      </c>
      <c r="G40" s="74"/>
      <c r="H40" s="74"/>
      <c r="I40" s="74"/>
      <c r="J40" s="74"/>
      <c r="K40" s="74"/>
      <c r="L40" s="74"/>
      <c r="M40" s="74"/>
      <c r="N40" s="74"/>
      <c r="O40" s="74"/>
      <c r="P40" s="74"/>
      <c r="Q40" s="74"/>
      <c r="R40" s="74"/>
      <c r="S40" s="74"/>
      <c r="T40" s="74"/>
      <c r="U40" s="74"/>
      <c r="V40" s="74"/>
      <c r="W40" s="74"/>
    </row>
    <row r="41" ht="12.75" customHeight="1">
      <c r="A41" s="80" t="s">
        <v>2183</v>
      </c>
      <c r="B41" s="73" t="s">
        <v>2184</v>
      </c>
      <c r="C41" s="142" t="s">
        <v>2183</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2185</v>
      </c>
      <c r="B42" s="73" t="s">
        <v>685</v>
      </c>
      <c r="C42" s="142" t="s">
        <v>2185</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2186</v>
      </c>
      <c r="B43" s="73" t="s">
        <v>687</v>
      </c>
      <c r="C43" s="142" t="s">
        <v>2186</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2187</v>
      </c>
      <c r="B44" s="73" t="s">
        <v>2188</v>
      </c>
      <c r="C44" s="142" t="s">
        <v>2187</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2189</v>
      </c>
      <c r="B45" s="73" t="s">
        <v>2190</v>
      </c>
      <c r="C45" s="142" t="s">
        <v>2189</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2191</v>
      </c>
      <c r="B46" s="73" t="s">
        <v>691</v>
      </c>
      <c r="C46" s="142" t="s">
        <v>2191</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2192</v>
      </c>
      <c r="B47" s="73" t="s">
        <v>2193</v>
      </c>
      <c r="C47" s="142" t="s">
        <v>2192</v>
      </c>
      <c r="D47" s="200">
        <v>1268.39</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2194</v>
      </c>
      <c r="B48" s="73" t="s">
        <v>695</v>
      </c>
      <c r="C48" s="142" t="s">
        <v>2194</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2195</v>
      </c>
      <c r="B49" s="73" t="s">
        <v>697</v>
      </c>
      <c r="C49" s="142" t="s">
        <v>2195</v>
      </c>
      <c r="D49" s="200">
        <v>11281.02</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2196</v>
      </c>
      <c r="B50" s="73" t="s">
        <v>2197</v>
      </c>
      <c r="C50" s="142" t="s">
        <v>2196</v>
      </c>
      <c r="D50" s="200">
        <v>11281.02</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2198</v>
      </c>
      <c r="B51" s="73" t="s">
        <v>2199</v>
      </c>
      <c r="C51" s="142" t="s">
        <v>2198</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2200</v>
      </c>
      <c r="B52" s="73" t="s">
        <v>2201</v>
      </c>
      <c r="C52" s="142" t="s">
        <v>2200</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2202</v>
      </c>
      <c r="B53" s="73" t="s">
        <v>2203</v>
      </c>
      <c r="C53" s="142" t="s">
        <v>2202</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2204</v>
      </c>
      <c r="B54" s="73" t="s">
        <v>2205</v>
      </c>
      <c r="C54" s="142" t="s">
        <v>2204</v>
      </c>
      <c r="D54" s="200">
        <v>19908.42</v>
      </c>
      <c r="E54" s="200"/>
      <c r="F54" s="79" t="str">
        <f t="shared" si="1"/>
        <v>-</v>
      </c>
      <c r="G54" s="74"/>
      <c r="H54" s="74"/>
      <c r="I54" s="74"/>
      <c r="J54" s="74"/>
      <c r="K54" s="74"/>
      <c r="L54" s="74"/>
      <c r="M54" s="74"/>
      <c r="N54" s="74"/>
      <c r="O54" s="74"/>
      <c r="P54" s="74"/>
      <c r="Q54" s="74"/>
      <c r="R54" s="74"/>
      <c r="S54" s="74"/>
      <c r="T54" s="74"/>
      <c r="U54" s="74"/>
      <c r="V54" s="74"/>
      <c r="W54" s="74"/>
    </row>
    <row r="55" ht="12.75" customHeight="1">
      <c r="A55" s="78" t="s">
        <v>2206</v>
      </c>
      <c r="B55" s="73" t="s">
        <v>2207</v>
      </c>
      <c r="C55" s="142" t="s">
        <v>2206</v>
      </c>
      <c r="D55" s="200">
        <v>19908.42</v>
      </c>
      <c r="E55" s="200"/>
      <c r="F55" s="79" t="str">
        <f t="shared" si="1"/>
        <v>-</v>
      </c>
      <c r="G55" s="74"/>
      <c r="H55" s="74"/>
      <c r="I55" s="74"/>
      <c r="J55" s="74"/>
      <c r="K55" s="74"/>
      <c r="L55" s="74"/>
      <c r="M55" s="74"/>
      <c r="N55" s="74"/>
      <c r="O55" s="74"/>
      <c r="P55" s="74"/>
      <c r="Q55" s="74"/>
      <c r="R55" s="74"/>
      <c r="S55" s="74"/>
      <c r="T55" s="74"/>
      <c r="U55" s="74"/>
      <c r="V55" s="74"/>
      <c r="W55" s="74"/>
    </row>
    <row r="56" ht="12.75" customHeight="1">
      <c r="A56" s="78" t="s">
        <v>2208</v>
      </c>
      <c r="B56" s="73" t="s">
        <v>2209</v>
      </c>
      <c r="C56" s="142" t="s">
        <v>2208</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2210</v>
      </c>
      <c r="B57" s="73" t="s">
        <v>2211</v>
      </c>
      <c r="C57" s="142" t="s">
        <v>2210</v>
      </c>
      <c r="D57" s="200">
        <v>0</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2212</v>
      </c>
      <c r="B58" s="73" t="s">
        <v>2213</v>
      </c>
      <c r="C58" s="142" t="s">
        <v>2212</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2214</v>
      </c>
      <c r="B59" s="73" t="s">
        <v>2215</v>
      </c>
      <c r="C59" s="142" t="s">
        <v>2214</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2216</v>
      </c>
      <c r="B60" s="73" t="s">
        <v>2217</v>
      </c>
      <c r="C60" s="142" t="s">
        <v>2216</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2218</v>
      </c>
      <c r="B61" s="73" t="s">
        <v>2219</v>
      </c>
      <c r="C61" s="142" t="s">
        <v>2218</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2220</v>
      </c>
      <c r="B62" s="73" t="s">
        <v>2221</v>
      </c>
      <c r="C62" s="142" t="s">
        <v>2220</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2222</v>
      </c>
      <c r="B63" s="73" t="s">
        <v>2223</v>
      </c>
      <c r="C63" s="142" t="s">
        <v>2222</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2224</v>
      </c>
      <c r="B64" s="73" t="s">
        <v>2225</v>
      </c>
      <c r="C64" s="142" t="s">
        <v>2224</v>
      </c>
      <c r="D64" s="200">
        <v>13886.96</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2226</v>
      </c>
      <c r="B65" s="73" t="s">
        <v>2227</v>
      </c>
      <c r="C65" s="142" t="s">
        <v>2226</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2228</v>
      </c>
      <c r="B66" s="73" t="s">
        <v>2229</v>
      </c>
      <c r="C66" s="142" t="s">
        <v>2228</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2230</v>
      </c>
      <c r="B67" s="73" t="s">
        <v>2231</v>
      </c>
      <c r="C67" s="142" t="s">
        <v>2230</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2232</v>
      </c>
      <c r="B68" s="73" t="s">
        <v>2233</v>
      </c>
      <c r="C68" s="142" t="s">
        <v>2232</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2234</v>
      </c>
      <c r="B69" s="73" t="s">
        <v>2235</v>
      </c>
      <c r="C69" s="142" t="s">
        <v>2234</v>
      </c>
      <c r="D69" s="87">
        <f>D70+D82+D88+D119+D135+D147+D165+D171</f>
        <v>0</v>
      </c>
      <c r="E69" s="87">
        <f>E70+E82+E88+E119+E135+E147+E165+E171</f>
        <v>0</v>
      </c>
      <c r="F69" s="79" t="str">
        <f t="shared" si="1"/>
        <v>-</v>
      </c>
      <c r="G69" s="74"/>
      <c r="H69" s="74"/>
      <c r="I69" s="74"/>
      <c r="J69" s="74"/>
      <c r="K69" s="74"/>
      <c r="L69" s="74"/>
      <c r="M69" s="74"/>
      <c r="N69" s="74"/>
      <c r="O69" s="74"/>
      <c r="P69" s="74"/>
      <c r="Q69" s="74"/>
      <c r="R69" s="74"/>
      <c r="S69" s="74"/>
      <c r="T69" s="74"/>
      <c r="U69" s="74"/>
      <c r="V69" s="74"/>
      <c r="W69" s="74"/>
    </row>
    <row r="70" ht="12.75" customHeight="1">
      <c r="A70" s="78" t="s">
        <v>2236</v>
      </c>
      <c r="B70" s="73" t="s">
        <v>2237</v>
      </c>
      <c r="C70" s="142" t="s">
        <v>2236</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2238</v>
      </c>
      <c r="B71" s="73" t="s">
        <v>2239</v>
      </c>
      <c r="C71" s="142" t="s">
        <v>2238</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2240</v>
      </c>
      <c r="B72" s="73" t="s">
        <v>2241</v>
      </c>
      <c r="C72" s="142" t="s">
        <v>2240</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2242</v>
      </c>
      <c r="B73" s="73" t="s">
        <v>2243</v>
      </c>
      <c r="C73" s="142" t="s">
        <v>2242</v>
      </c>
      <c r="D73" s="200">
        <v>177585.6</v>
      </c>
      <c r="E73" s="200"/>
      <c r="F73" s="79" t="str">
        <f t="shared" si="1"/>
        <v>-</v>
      </c>
      <c r="G73" s="74"/>
      <c r="H73" s="74"/>
      <c r="I73" s="74"/>
      <c r="J73" s="74"/>
      <c r="K73" s="74"/>
      <c r="L73" s="74"/>
      <c r="M73" s="74"/>
      <c r="N73" s="74"/>
      <c r="O73" s="74"/>
      <c r="P73" s="74"/>
      <c r="Q73" s="74"/>
      <c r="R73" s="74"/>
      <c r="S73" s="74"/>
      <c r="T73" s="74"/>
      <c r="U73" s="74"/>
      <c r="V73" s="74"/>
      <c r="W73" s="74"/>
    </row>
    <row r="74" ht="12.75" customHeight="1">
      <c r="A74" s="78" t="s">
        <v>2244</v>
      </c>
      <c r="B74" s="73" t="s">
        <v>2245</v>
      </c>
      <c r="C74" s="142" t="s">
        <v>2244</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2246</v>
      </c>
      <c r="B75" s="73" t="s">
        <v>2247</v>
      </c>
      <c r="C75" s="142" t="s">
        <v>2246</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2248</v>
      </c>
      <c r="B76" s="73" t="s">
        <v>2249</v>
      </c>
      <c r="C76" s="142" t="s">
        <v>2248</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2250</v>
      </c>
      <c r="B77" s="73" t="s">
        <v>2251</v>
      </c>
      <c r="C77" s="142" t="s">
        <v>2250</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2252</v>
      </c>
      <c r="B78" s="73" t="s">
        <v>2253</v>
      </c>
      <c r="C78" s="142" t="s">
        <v>2252</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2254</v>
      </c>
      <c r="B79" s="73" t="s">
        <v>2255</v>
      </c>
      <c r="C79" s="142" t="s">
        <v>2254</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2256</v>
      </c>
      <c r="B80" s="73" t="s">
        <v>2257</v>
      </c>
      <c r="C80" s="142" t="s">
        <v>2256</v>
      </c>
      <c r="D80" s="200">
        <v>0</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2258</v>
      </c>
      <c r="B81" s="73" t="s">
        <v>2259</v>
      </c>
      <c r="C81" s="142" t="s">
        <v>2258</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2260</v>
      </c>
      <c r="B82" s="73" t="s">
        <v>2261</v>
      </c>
      <c r="C82" s="142" t="s">
        <v>2260</v>
      </c>
      <c r="D82" s="87">
        <f>SUM(D83:D85)-D86+D87</f>
        <v>0</v>
      </c>
      <c r="E82" s="87">
        <f>SUM(E83:E85)-E86+E87</f>
        <v>0</v>
      </c>
      <c r="F82" s="79" t="str">
        <f t="shared" si="1"/>
        <v>-</v>
      </c>
      <c r="G82" s="74"/>
      <c r="H82" s="74"/>
      <c r="I82" s="74"/>
      <c r="J82" s="74"/>
      <c r="K82" s="74"/>
      <c r="L82" s="74"/>
      <c r="M82" s="74"/>
      <c r="N82" s="74"/>
      <c r="O82" s="74"/>
      <c r="P82" s="74"/>
      <c r="Q82" s="74"/>
      <c r="R82" s="74"/>
      <c r="S82" s="74"/>
      <c r="T82" s="74"/>
      <c r="U82" s="74"/>
      <c r="V82" s="74"/>
      <c r="W82" s="74"/>
    </row>
    <row r="83" ht="12.75" customHeight="1">
      <c r="A83" s="78" t="s">
        <v>2262</v>
      </c>
      <c r="B83" s="73" t="s">
        <v>2263</v>
      </c>
      <c r="C83" s="142" t="s">
        <v>2262</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2264</v>
      </c>
      <c r="B84" s="73" t="s">
        <v>2265</v>
      </c>
      <c r="C84" s="142" t="s">
        <v>2264</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2266</v>
      </c>
      <c r="B85" s="73" t="s">
        <v>2267</v>
      </c>
      <c r="C85" s="142" t="s">
        <v>2266</v>
      </c>
      <c r="D85" s="200">
        <v>0</v>
      </c>
      <c r="E85" s="200"/>
      <c r="F85" s="79" t="str">
        <f t="shared" si="1"/>
        <v>-</v>
      </c>
      <c r="G85" s="74"/>
      <c r="H85" s="74"/>
      <c r="I85" s="74"/>
      <c r="J85" s="74"/>
      <c r="K85" s="74"/>
      <c r="L85" s="74"/>
      <c r="M85" s="74"/>
      <c r="N85" s="74"/>
      <c r="O85" s="74"/>
      <c r="P85" s="74"/>
      <c r="Q85" s="74"/>
      <c r="R85" s="74"/>
      <c r="S85" s="74"/>
      <c r="T85" s="74"/>
      <c r="U85" s="74"/>
      <c r="V85" s="74"/>
      <c r="W85" s="74"/>
    </row>
    <row r="86" ht="24">
      <c r="A86" s="78" t="s">
        <v>2268</v>
      </c>
      <c r="B86" s="73" t="s">
        <v>2269</v>
      </c>
      <c r="C86" s="142" t="s">
        <v>2268</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2270</v>
      </c>
      <c r="B87" s="73" t="s">
        <v>2271</v>
      </c>
      <c r="C87" s="142" t="s">
        <v>2270</v>
      </c>
      <c r="D87" s="200">
        <v>2972.26</v>
      </c>
      <c r="E87" s="200"/>
      <c r="F87" s="79" t="str">
        <f t="shared" si="1"/>
        <v>-</v>
      </c>
      <c r="G87" s="74"/>
      <c r="H87" s="74"/>
      <c r="I87" s="74"/>
      <c r="J87" s="74"/>
      <c r="K87" s="74"/>
      <c r="L87" s="74"/>
      <c r="M87" s="74"/>
      <c r="N87" s="74"/>
      <c r="O87" s="74"/>
      <c r="P87" s="74"/>
      <c r="Q87" s="74"/>
      <c r="R87" s="74"/>
      <c r="S87" s="74"/>
      <c r="T87" s="74"/>
      <c r="U87" s="74"/>
      <c r="V87" s="74"/>
      <c r="W87" s="74"/>
    </row>
    <row r="88" ht="12.75" customHeight="1">
      <c r="A88" s="78" t="s">
        <v>2272</v>
      </c>
      <c r="B88" s="73" t="s">
        <v>2273</v>
      </c>
      <c r="C88" s="142" t="s">
        <v>2272</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2274</v>
      </c>
      <c r="C89" s="142" t="s">
        <v>2275</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2276</v>
      </c>
      <c r="B90" s="73" t="s">
        <v>2277</v>
      </c>
      <c r="C90" s="142" t="s">
        <v>2276</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2278</v>
      </c>
      <c r="B91" s="73" t="s">
        <v>2279</v>
      </c>
      <c r="C91" s="142" t="s">
        <v>2278</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2280</v>
      </c>
      <c r="B92" s="73" t="s">
        <v>2281</v>
      </c>
      <c r="C92" s="142" t="s">
        <v>2280</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2282</v>
      </c>
      <c r="B93" s="73" t="s">
        <v>2283</v>
      </c>
      <c r="C93" s="142" t="s">
        <v>2282</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2284</v>
      </c>
      <c r="B94" s="73" t="s">
        <v>2285</v>
      </c>
      <c r="C94" s="142" t="s">
        <v>2284</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2286</v>
      </c>
      <c r="B95" s="73" t="s">
        <v>2287</v>
      </c>
      <c r="C95" s="142" t="s">
        <v>2286</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2288</v>
      </c>
      <c r="B96" s="73" t="s">
        <v>2289</v>
      </c>
      <c r="C96" s="142" t="s">
        <v>2288</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2290</v>
      </c>
      <c r="B97" s="73" t="s">
        <v>2291</v>
      </c>
      <c r="C97" s="142" t="s">
        <v>2290</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2292</v>
      </c>
      <c r="B98" s="73" t="s">
        <v>2293</v>
      </c>
      <c r="C98" s="142" t="s">
        <v>2292</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2294</v>
      </c>
      <c r="B99" s="73" t="s">
        <v>2295</v>
      </c>
      <c r="C99" s="142" t="s">
        <v>2294</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2296</v>
      </c>
      <c r="B100" s="73" t="s">
        <v>2297</v>
      </c>
      <c r="C100" s="142" t="s">
        <v>2296</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2298</v>
      </c>
      <c r="B101" s="73" t="s">
        <v>2299</v>
      </c>
      <c r="C101" s="142" t="s">
        <v>2298</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2300</v>
      </c>
      <c r="B102" s="73" t="s">
        <v>2301</v>
      </c>
      <c r="C102" s="142" t="s">
        <v>2300</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2302</v>
      </c>
      <c r="B103" s="73" t="s">
        <v>2303</v>
      </c>
      <c r="C103" s="142" t="s">
        <v>2302</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2304</v>
      </c>
      <c r="B104" s="73" t="s">
        <v>2305</v>
      </c>
      <c r="C104" s="142" t="s">
        <v>2304</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2306</v>
      </c>
      <c r="B105" s="73" t="s">
        <v>2307</v>
      </c>
      <c r="C105" s="142" t="s">
        <v>2306</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2308</v>
      </c>
      <c r="B106" s="73" t="s">
        <v>2309</v>
      </c>
      <c r="C106" s="142" t="s">
        <v>2308</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2310</v>
      </c>
      <c r="C107" s="142" t="s">
        <v>2311</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2312</v>
      </c>
      <c r="B108" s="73" t="s">
        <v>2313</v>
      </c>
      <c r="C108" s="142" t="s">
        <v>2312</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2314</v>
      </c>
      <c r="B109" s="73" t="s">
        <v>2315</v>
      </c>
      <c r="C109" s="142" t="s">
        <v>2314</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2316</v>
      </c>
      <c r="B110" s="73" t="s">
        <v>2317</v>
      </c>
      <c r="C110" s="142" t="s">
        <v>2316</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2318</v>
      </c>
      <c r="B111" s="73" t="s">
        <v>2319</v>
      </c>
      <c r="C111" s="142" t="s">
        <v>2318</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2320</v>
      </c>
      <c r="B112" s="73" t="s">
        <v>2321</v>
      </c>
      <c r="C112" s="142" t="s">
        <v>2320</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2322</v>
      </c>
      <c r="B113" s="73" t="s">
        <v>2323</v>
      </c>
      <c r="C113" s="142" t="s">
        <v>2322</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2324</v>
      </c>
      <c r="B114" s="73" t="s">
        <v>2325</v>
      </c>
      <c r="C114" s="142" t="s">
        <v>2324</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2326</v>
      </c>
      <c r="B115" s="73" t="s">
        <v>2327</v>
      </c>
      <c r="C115" s="142" t="s">
        <v>2326</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2328</v>
      </c>
      <c r="B116" s="73" t="s">
        <v>2329</v>
      </c>
      <c r="C116" s="142" t="s">
        <v>2328</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2330</v>
      </c>
      <c r="B117" s="73" t="s">
        <v>2331</v>
      </c>
      <c r="C117" s="142" t="s">
        <v>2330</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2332</v>
      </c>
      <c r="B118" s="73" t="s">
        <v>2333</v>
      </c>
      <c r="C118" s="142" t="s">
        <v>2332</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2334</v>
      </c>
      <c r="B119" s="73" t="s">
        <v>2335</v>
      </c>
      <c r="C119" s="142" t="s">
        <v>2334</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2336</v>
      </c>
      <c r="C120" s="142" t="s">
        <v>2337</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2338</v>
      </c>
      <c r="B121" s="73" t="s">
        <v>2339</v>
      </c>
      <c r="C121" s="142" t="s">
        <v>2338</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2340</v>
      </c>
      <c r="B122" s="73" t="s">
        <v>2341</v>
      </c>
      <c r="C122" s="142" t="s">
        <v>2340</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2342</v>
      </c>
      <c r="B123" s="73" t="s">
        <v>2343</v>
      </c>
      <c r="C123" s="142" t="s">
        <v>2342</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2344</v>
      </c>
      <c r="B124" s="73" t="s">
        <v>2345</v>
      </c>
      <c r="C124" s="142" t="s">
        <v>2344</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2346</v>
      </c>
      <c r="B125" s="73" t="s">
        <v>2347</v>
      </c>
      <c r="C125" s="142" t="s">
        <v>2346</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2348</v>
      </c>
      <c r="B126" s="73" t="s">
        <v>2349</v>
      </c>
      <c r="C126" s="142" t="s">
        <v>2348</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2350</v>
      </c>
      <c r="C127" s="142" t="s">
        <v>2351</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2352</v>
      </c>
      <c r="B128" s="73" t="s">
        <v>2339</v>
      </c>
      <c r="C128" s="142" t="s">
        <v>2352</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2353</v>
      </c>
      <c r="B129" s="73" t="s">
        <v>2341</v>
      </c>
      <c r="C129" s="142" t="s">
        <v>2353</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2354</v>
      </c>
      <c r="B130" s="73" t="s">
        <v>2343</v>
      </c>
      <c r="C130" s="142" t="s">
        <v>2354</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2355</v>
      </c>
      <c r="B131" s="73" t="s">
        <v>2345</v>
      </c>
      <c r="C131" s="142" t="s">
        <v>2355</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2356</v>
      </c>
      <c r="B132" s="73" t="s">
        <v>2347</v>
      </c>
      <c r="C132" s="142" t="s">
        <v>2356</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2357</v>
      </c>
      <c r="B133" s="73" t="s">
        <v>2349</v>
      </c>
      <c r="C133" s="142" t="s">
        <v>2357</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2358</v>
      </c>
      <c r="B134" s="73" t="s">
        <v>2359</v>
      </c>
      <c r="C134" s="142" t="s">
        <v>2358</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2360</v>
      </c>
      <c r="B135" s="73" t="s">
        <v>2361</v>
      </c>
      <c r="C135" s="142" t="s">
        <v>2360</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2362</v>
      </c>
      <c r="C136" s="142" t="s">
        <v>2363</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2364</v>
      </c>
      <c r="B137" s="73" t="s">
        <v>921</v>
      </c>
      <c r="C137" s="142" t="s">
        <v>2364</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2365</v>
      </c>
      <c r="B138" s="73" t="s">
        <v>923</v>
      </c>
      <c r="C138" s="142" t="s">
        <v>2365</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2366</v>
      </c>
      <c r="B139" s="73" t="s">
        <v>925</v>
      </c>
      <c r="C139" s="142" t="s">
        <v>2366</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2367</v>
      </c>
      <c r="B140" s="73" t="s">
        <v>1131</v>
      </c>
      <c r="C140" s="142" t="s">
        <v>2367</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2368</v>
      </c>
      <c r="B141" s="190" t="s">
        <v>1135</v>
      </c>
      <c r="C141" s="142" t="s">
        <v>2368</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2369</v>
      </c>
      <c r="B142" s="73" t="s">
        <v>937</v>
      </c>
      <c r="C142" s="142" t="s">
        <v>2369</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2370</v>
      </c>
      <c r="C143" s="142" t="s">
        <v>2371</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2372</v>
      </c>
      <c r="B144" s="73" t="s">
        <v>1137</v>
      </c>
      <c r="C144" s="142" t="s">
        <v>2372</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2373</v>
      </c>
      <c r="B145" s="73" t="s">
        <v>939</v>
      </c>
      <c r="C145" s="142" t="s">
        <v>2373</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2374</v>
      </c>
      <c r="B146" s="73" t="s">
        <v>2375</v>
      </c>
      <c r="C146" s="142" t="s">
        <v>2374</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2376</v>
      </c>
      <c r="B147" s="73" t="s">
        <v>2377</v>
      </c>
      <c r="C147" s="142" t="s">
        <v>2376</v>
      </c>
      <c r="D147" s="87">
        <f ref="D147:E147" t="shared" si="24">SUM(D148:D150)+SUM(D159:D163)-D164</f>
        <v>0</v>
      </c>
      <c r="E147" s="87">
        <f t="shared" si="24"/>
        <v>0</v>
      </c>
      <c r="F147" s="79" t="str">
        <f t="shared" si="1"/>
        <v>-</v>
      </c>
      <c r="G147" s="74"/>
      <c r="H147" s="74"/>
      <c r="I147" s="74"/>
      <c r="J147" s="74"/>
      <c r="K147" s="74"/>
      <c r="L147" s="74"/>
      <c r="M147" s="74"/>
      <c r="N147" s="74"/>
      <c r="O147" s="74"/>
      <c r="P147" s="74"/>
      <c r="Q147" s="74"/>
      <c r="R147" s="74"/>
      <c r="S147" s="74"/>
      <c r="T147" s="74"/>
      <c r="U147" s="74"/>
      <c r="V147" s="74"/>
      <c r="W147" s="74"/>
    </row>
    <row r="148" ht="12.75" customHeight="1">
      <c r="A148" s="78" t="s">
        <v>2378</v>
      </c>
      <c r="B148" s="73" t="s">
        <v>2379</v>
      </c>
      <c r="C148" s="142" t="s">
        <v>2378</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2380</v>
      </c>
      <c r="B149" s="73" t="s">
        <v>2381</v>
      </c>
      <c r="C149" s="142" t="s">
        <v>2380</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2382</v>
      </c>
      <c r="B150" s="73" t="s">
        <v>2383</v>
      </c>
      <c r="C150" s="142" t="s">
        <v>2382</v>
      </c>
      <c r="D150" s="87">
        <f ref="D150:E150" t="shared" si="25">SUM(D151:D158)</f>
        <v>0</v>
      </c>
      <c r="E150" s="87">
        <f t="shared" si="25"/>
        <v>0</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2384</v>
      </c>
      <c r="B151" s="73" t="s">
        <v>2385</v>
      </c>
      <c r="C151" s="142" t="s">
        <v>2384</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2386</v>
      </c>
      <c r="B152" s="73" t="s">
        <v>2387</v>
      </c>
      <c r="C152" s="142" t="s">
        <v>2386</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2388</v>
      </c>
      <c r="B153" s="73" t="s">
        <v>2389</v>
      </c>
      <c r="C153" s="142" t="s">
        <v>2388</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2390</v>
      </c>
      <c r="B154" s="73" t="s">
        <v>2391</v>
      </c>
      <c r="C154" s="142" t="s">
        <v>2390</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4">
      <c r="A155" s="78" t="s">
        <v>2392</v>
      </c>
      <c r="B155" s="73" t="s">
        <v>2393</v>
      </c>
      <c r="C155" s="142" t="s">
        <v>2392</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2394</v>
      </c>
      <c r="B156" s="73" t="s">
        <v>2395</v>
      </c>
      <c r="C156" s="142" t="s">
        <v>2394</v>
      </c>
      <c r="D156" s="200">
        <v>0</v>
      </c>
      <c r="E156" s="200"/>
      <c r="F156" s="79" t="str">
        <f t="shared" si="1"/>
        <v>-</v>
      </c>
      <c r="G156" s="74"/>
      <c r="H156" s="74"/>
      <c r="I156" s="74"/>
      <c r="J156" s="74"/>
      <c r="K156" s="74"/>
      <c r="L156" s="74"/>
      <c r="M156" s="74"/>
      <c r="N156" s="74"/>
      <c r="O156" s="74"/>
      <c r="P156" s="74"/>
      <c r="Q156" s="74"/>
      <c r="R156" s="74"/>
      <c r="S156" s="74"/>
      <c r="T156" s="74"/>
      <c r="U156" s="74"/>
      <c r="V156" s="74"/>
      <c r="W156" s="74"/>
    </row>
    <row r="157" ht="24">
      <c r="A157" s="78" t="s">
        <v>2396</v>
      </c>
      <c r="B157" s="73" t="s">
        <v>2397</v>
      </c>
      <c r="C157" s="142" t="s">
        <v>2396</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2398</v>
      </c>
      <c r="B158" s="73" t="s">
        <v>2399</v>
      </c>
      <c r="C158" s="142" t="s">
        <v>2398</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2400</v>
      </c>
      <c r="B159" s="73" t="s">
        <v>2401</v>
      </c>
      <c r="C159" s="142" t="s">
        <v>2400</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4">
      <c r="A160" s="78" t="s">
        <v>2402</v>
      </c>
      <c r="B160" s="190" t="s">
        <v>2403</v>
      </c>
      <c r="C160" s="142" t="s">
        <v>2402</v>
      </c>
      <c r="D160" s="200">
        <v>0</v>
      </c>
      <c r="E160" s="200"/>
      <c r="F160" s="79" t="str">
        <f t="shared" si="1"/>
        <v>-</v>
      </c>
      <c r="G160" s="74"/>
      <c r="H160" s="74"/>
      <c r="I160" s="74"/>
      <c r="J160" s="74"/>
      <c r="K160" s="74"/>
      <c r="L160" s="74"/>
      <c r="M160" s="74"/>
      <c r="N160" s="74"/>
      <c r="O160" s="74"/>
      <c r="P160" s="74"/>
      <c r="Q160" s="74"/>
      <c r="R160" s="74"/>
      <c r="S160" s="74"/>
      <c r="T160" s="74"/>
      <c r="U160" s="74"/>
      <c r="V160" s="74"/>
      <c r="W160" s="74"/>
    </row>
    <row r="161" ht="24">
      <c r="A161" s="78" t="s">
        <v>2404</v>
      </c>
      <c r="B161" s="73" t="s">
        <v>2405</v>
      </c>
      <c r="C161" s="142" t="s">
        <v>2404</v>
      </c>
      <c r="D161" s="200">
        <v>1274.82</v>
      </c>
      <c r="E161" s="200"/>
      <c r="F161" s="79" t="str">
        <f t="shared" si="1"/>
        <v>-</v>
      </c>
      <c r="G161" s="74"/>
      <c r="H161" s="74"/>
      <c r="I161" s="74"/>
      <c r="J161" s="74"/>
      <c r="K161" s="74"/>
      <c r="L161" s="74"/>
      <c r="M161" s="74"/>
      <c r="N161" s="74"/>
      <c r="O161" s="74"/>
      <c r="P161" s="74"/>
      <c r="Q161" s="74"/>
      <c r="R161" s="74"/>
      <c r="S161" s="74"/>
      <c r="T161" s="74"/>
      <c r="U161" s="74"/>
      <c r="V161" s="74"/>
      <c r="W161" s="74"/>
    </row>
    <row r="162" ht="24">
      <c r="A162" s="78" t="s">
        <v>2406</v>
      </c>
      <c r="B162" s="73" t="s">
        <v>2407</v>
      </c>
      <c r="C162" s="142" t="s">
        <v>2406</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2408</v>
      </c>
      <c r="B163" s="73" t="s">
        <v>2409</v>
      </c>
      <c r="C163" s="142" t="s">
        <v>2408</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2410</v>
      </c>
      <c r="B164" s="73" t="s">
        <v>2411</v>
      </c>
      <c r="C164" s="142" t="s">
        <v>2410</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2412</v>
      </c>
      <c r="B165" s="73" t="s">
        <v>2413</v>
      </c>
      <c r="C165" s="142" t="s">
        <v>2412</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2414</v>
      </c>
      <c r="B166" s="73" t="s">
        <v>2415</v>
      </c>
      <c r="C166" s="142" t="s">
        <v>2414</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2416</v>
      </c>
      <c r="B167" s="73" t="s">
        <v>2417</v>
      </c>
      <c r="C167" s="142" t="s">
        <v>2416</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2418</v>
      </c>
      <c r="B168" s="73" t="s">
        <v>2419</v>
      </c>
      <c r="C168" s="142" t="s">
        <v>2418</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2420</v>
      </c>
      <c r="B169" s="73" t="s">
        <v>2421</v>
      </c>
      <c r="C169" s="142" t="s">
        <v>2420</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2422</v>
      </c>
      <c r="B170" s="73" t="s">
        <v>2423</v>
      </c>
      <c r="C170" s="142" t="s">
        <v>2422</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1251</v>
      </c>
      <c r="B171" s="73" t="s">
        <v>2424</v>
      </c>
      <c r="C171" s="142" t="s">
        <v>1251</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2425</v>
      </c>
      <c r="B172" s="73" t="s">
        <v>2426</v>
      </c>
      <c r="C172" s="142" t="s">
        <v>2425</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2427</v>
      </c>
      <c r="B173" s="73" t="s">
        <v>2428</v>
      </c>
      <c r="C173" s="142" t="s">
        <v>2427</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2429</v>
      </c>
      <c r="B174" s="73" t="s">
        <v>2430</v>
      </c>
      <c r="C174" s="142" t="s">
        <v>2429</v>
      </c>
      <c r="D174" s="200">
        <v>94023.79</v>
      </c>
      <c r="E174" s="200"/>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7" t="s">
        <v>2431</v>
      </c>
      <c r="B175" s="378"/>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2432</v>
      </c>
      <c r="C176" s="142" t="s">
        <v>2433</v>
      </c>
      <c r="D176" s="87">
        <f>D177+D251</f>
        <v>0</v>
      </c>
      <c r="E176" s="87">
        <f>E177+E251</f>
        <v>0</v>
      </c>
      <c r="F176" s="79" t="str">
        <f t="shared" si="1"/>
        <v>-</v>
      </c>
      <c r="G176" s="74"/>
      <c r="H176" s="74"/>
      <c r="I176" s="74"/>
      <c r="J176" s="74"/>
      <c r="K176" s="74"/>
      <c r="L176" s="74"/>
      <c r="M176" s="74"/>
      <c r="N176" s="74"/>
      <c r="O176" s="74"/>
      <c r="P176" s="74"/>
      <c r="Q176" s="74"/>
      <c r="R176" s="74"/>
      <c r="S176" s="74"/>
      <c r="T176" s="74"/>
      <c r="U176" s="74"/>
      <c r="V176" s="74"/>
      <c r="W176" s="74"/>
    </row>
    <row r="177" ht="12.75" customHeight="1">
      <c r="A177" s="78" t="s">
        <v>2434</v>
      </c>
      <c r="B177" s="73" t="s">
        <v>2435</v>
      </c>
      <c r="C177" s="142" t="s">
        <v>2434</v>
      </c>
      <c r="D177" s="87">
        <f>D178+D197+D203+D219+D247+D248</f>
        <v>0</v>
      </c>
      <c r="E177" s="87">
        <f>E178+E197+E203+E219+E247+E248</f>
        <v>0</v>
      </c>
      <c r="F177" s="79" t="str">
        <f t="shared" si="1"/>
        <v>-</v>
      </c>
      <c r="G177" s="74"/>
      <c r="H177" s="74"/>
      <c r="I177" s="74"/>
      <c r="J177" s="74"/>
      <c r="K177" s="74"/>
      <c r="L177" s="74"/>
      <c r="M177" s="74"/>
      <c r="N177" s="74"/>
      <c r="O177" s="74"/>
      <c r="P177" s="74"/>
      <c r="Q177" s="74"/>
      <c r="R177" s="74"/>
      <c r="S177" s="74"/>
      <c r="T177" s="74"/>
      <c r="U177" s="74"/>
      <c r="V177" s="74"/>
      <c r="W177" s="74"/>
    </row>
    <row r="178" ht="12.75" customHeight="1">
      <c r="A178" s="78" t="s">
        <v>2436</v>
      </c>
      <c r="B178" s="73" t="s">
        <v>2437</v>
      </c>
      <c r="C178" s="142" t="s">
        <v>2436</v>
      </c>
      <c r="D178" s="87">
        <f>SUM(D179:D181)+D185+D186+SUM(D194:D196)</f>
        <v>0</v>
      </c>
      <c r="E178" s="87">
        <f>SUM(E179:E181)+E185+E186+SUM(E194:E196)</f>
        <v>0</v>
      </c>
      <c r="F178" s="79" t="str">
        <f t="shared" si="1"/>
        <v>-</v>
      </c>
      <c r="G178" s="74"/>
      <c r="H178" s="74"/>
      <c r="I178" s="74"/>
      <c r="J178" s="74"/>
      <c r="K178" s="74"/>
      <c r="L178" s="74"/>
      <c r="M178" s="74"/>
      <c r="N178" s="74"/>
      <c r="O178" s="74"/>
      <c r="P178" s="74"/>
      <c r="Q178" s="74"/>
      <c r="R178" s="74"/>
      <c r="S178" s="74"/>
      <c r="T178" s="74"/>
      <c r="U178" s="74"/>
      <c r="V178" s="74"/>
      <c r="W178" s="74"/>
    </row>
    <row r="179" ht="12.75" customHeight="1">
      <c r="A179" s="78" t="s">
        <v>2438</v>
      </c>
      <c r="B179" s="73" t="s">
        <v>2439</v>
      </c>
      <c r="C179" s="142" t="s">
        <v>2438</v>
      </c>
      <c r="D179" s="200">
        <v>94023.79</v>
      </c>
      <c r="E179" s="200"/>
      <c r="F179" s="79" t="str">
        <f t="shared" si="1"/>
        <v>-</v>
      </c>
      <c r="G179" s="74"/>
      <c r="H179" s="74"/>
      <c r="I179" s="74"/>
      <c r="J179" s="74"/>
      <c r="K179" s="74"/>
      <c r="L179" s="74"/>
      <c r="M179" s="74"/>
      <c r="N179" s="74"/>
      <c r="O179" s="74"/>
      <c r="P179" s="74"/>
      <c r="Q179" s="74"/>
      <c r="R179" s="74"/>
      <c r="S179" s="74"/>
      <c r="T179" s="74"/>
      <c r="U179" s="74"/>
      <c r="V179" s="74"/>
      <c r="W179" s="74"/>
    </row>
    <row r="180" ht="12.75" customHeight="1">
      <c r="A180" s="78" t="s">
        <v>2440</v>
      </c>
      <c r="B180" s="73" t="s">
        <v>2441</v>
      </c>
      <c r="C180" s="142" t="s">
        <v>2440</v>
      </c>
      <c r="D180" s="200">
        <v>22519.14</v>
      </c>
      <c r="E180" s="200"/>
      <c r="F180" s="79" t="str">
        <f t="shared" si="1"/>
        <v>-</v>
      </c>
      <c r="G180" s="74"/>
      <c r="H180" s="74"/>
      <c r="I180" s="74"/>
      <c r="J180" s="74"/>
      <c r="K180" s="74"/>
      <c r="L180" s="74"/>
      <c r="M180" s="74"/>
      <c r="N180" s="74"/>
      <c r="O180" s="74"/>
      <c r="P180" s="74"/>
      <c r="Q180" s="74"/>
      <c r="R180" s="74"/>
      <c r="S180" s="74"/>
      <c r="T180" s="74"/>
      <c r="U180" s="74"/>
      <c r="V180" s="74"/>
      <c r="W180" s="74"/>
    </row>
    <row r="181" ht="12.75" customHeight="1">
      <c r="A181" s="78" t="s">
        <v>2442</v>
      </c>
      <c r="B181" s="73" t="s">
        <v>2443</v>
      </c>
      <c r="C181" s="142" t="s">
        <v>2442</v>
      </c>
      <c r="D181" s="87">
        <f ref="D181:E181" t="shared" si="28">SUM(D182:D184)</f>
        <v>0</v>
      </c>
      <c r="E181" s="87">
        <f t="shared" si="28"/>
        <v>0</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2444</v>
      </c>
      <c r="B182" s="73" t="s">
        <v>2445</v>
      </c>
      <c r="C182" s="142" t="s">
        <v>2444</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2446</v>
      </c>
      <c r="B183" s="73" t="s">
        <v>2447</v>
      </c>
      <c r="C183" s="142" t="s">
        <v>2446</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2448</v>
      </c>
      <c r="B184" s="73" t="s">
        <v>2449</v>
      </c>
      <c r="C184" s="142" t="s">
        <v>2448</v>
      </c>
      <c r="D184" s="200">
        <v>71.31</v>
      </c>
      <c r="E184" s="200"/>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2450</v>
      </c>
      <c r="B185" s="73" t="s">
        <v>2451</v>
      </c>
      <c r="C185" s="142" t="s">
        <v>2450</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2452</v>
      </c>
      <c r="B186" s="73" t="s">
        <v>2453</v>
      </c>
      <c r="C186" s="142" t="s">
        <v>2452</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2454</v>
      </c>
      <c r="B187" s="73" t="s">
        <v>2455</v>
      </c>
      <c r="C187" s="142" t="s">
        <v>2454</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2456</v>
      </c>
      <c r="B188" s="73" t="s">
        <v>2457</v>
      </c>
      <c r="C188" s="142" t="s">
        <v>2456</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2458</v>
      </c>
      <c r="B189" s="73" t="s">
        <v>2459</v>
      </c>
      <c r="C189" s="142" t="s">
        <v>2458</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2460</v>
      </c>
      <c r="B190" s="73" t="s">
        <v>2461</v>
      </c>
      <c r="C190" s="142" t="s">
        <v>2460</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2462</v>
      </c>
      <c r="B191" s="73" t="s">
        <v>2463</v>
      </c>
      <c r="C191" s="142" t="s">
        <v>2462</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2464</v>
      </c>
      <c r="B192" s="73" t="s">
        <v>2465</v>
      </c>
      <c r="C192" s="142" t="s">
        <v>2464</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2466</v>
      </c>
      <c r="B193" s="73" t="s">
        <v>2467</v>
      </c>
      <c r="C193" s="142" t="s">
        <v>2466</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2468</v>
      </c>
      <c r="B194" s="73" t="s">
        <v>2469</v>
      </c>
      <c r="C194" s="142" t="s">
        <v>2468</v>
      </c>
      <c r="D194" s="200">
        <v>0</v>
      </c>
      <c r="E194" s="200"/>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2470</v>
      </c>
      <c r="B195" s="73" t="s">
        <v>2471</v>
      </c>
      <c r="C195" s="142" t="s">
        <v>2470</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2472</v>
      </c>
      <c r="B196" s="73" t="s">
        <v>2473</v>
      </c>
      <c r="C196" s="142" t="s">
        <v>2472</v>
      </c>
      <c r="D196" s="200">
        <v>16972.26</v>
      </c>
      <c r="E196" s="200"/>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2474</v>
      </c>
      <c r="B197" s="73" t="s">
        <v>2475</v>
      </c>
      <c r="C197" s="142" t="s">
        <v>2474</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2476</v>
      </c>
      <c r="B198" s="73" t="s">
        <v>2477</v>
      </c>
      <c r="C198" s="142" t="s">
        <v>2476</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2478</v>
      </c>
      <c r="B199" s="73" t="s">
        <v>2479</v>
      </c>
      <c r="C199" s="142" t="s">
        <v>2478</v>
      </c>
      <c r="D199" s="200"/>
      <c r="E199" s="200"/>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2480</v>
      </c>
      <c r="B200" s="73" t="s">
        <v>2481</v>
      </c>
      <c r="C200" s="142" t="s">
        <v>2480</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2482</v>
      </c>
      <c r="B201" s="73" t="s">
        <v>2483</v>
      </c>
      <c r="C201" s="142" t="s">
        <v>2482</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2484</v>
      </c>
      <c r="B202" s="73" t="s">
        <v>2485</v>
      </c>
      <c r="C202" s="142" t="s">
        <v>2484</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2486</v>
      </c>
      <c r="B203" s="73" t="s">
        <v>2487</v>
      </c>
      <c r="C203" s="142" t="s">
        <v>2486</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2488</v>
      </c>
      <c r="C204" s="142" t="s">
        <v>2489</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2490</v>
      </c>
      <c r="B205" s="73" t="s">
        <v>2491</v>
      </c>
      <c r="C205" s="142" t="s">
        <v>2490</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2492</v>
      </c>
      <c r="B206" s="73" t="s">
        <v>2493</v>
      </c>
      <c r="C206" s="142" t="s">
        <v>2492</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2494</v>
      </c>
      <c r="B207" s="73" t="s">
        <v>2495</v>
      </c>
      <c r="C207" s="142" t="s">
        <v>2494</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2496</v>
      </c>
      <c r="B208" s="73" t="s">
        <v>2497</v>
      </c>
      <c r="C208" s="142" t="s">
        <v>2496</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2498</v>
      </c>
      <c r="B209" s="73" t="s">
        <v>2499</v>
      </c>
      <c r="C209" s="142" t="s">
        <v>2498</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2500</v>
      </c>
      <c r="B210" s="73" t="s">
        <v>2501</v>
      </c>
      <c r="C210" s="142" t="s">
        <v>2500</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2502</v>
      </c>
      <c r="C211" s="142" t="s">
        <v>2503</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2504</v>
      </c>
      <c r="B212" s="73" t="s">
        <v>2491</v>
      </c>
      <c r="C212" s="142" t="s">
        <v>2504</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2505</v>
      </c>
      <c r="B213" s="73" t="s">
        <v>2493</v>
      </c>
      <c r="C213" s="142" t="s">
        <v>2505</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2506</v>
      </c>
      <c r="B214" s="73" t="s">
        <v>2495</v>
      </c>
      <c r="C214" s="142" t="s">
        <v>2506</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2507</v>
      </c>
      <c r="B215" s="73" t="s">
        <v>2497</v>
      </c>
      <c r="C215" s="142" t="s">
        <v>2507</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2508</v>
      </c>
      <c r="B216" s="73" t="s">
        <v>2499</v>
      </c>
      <c r="C216" s="142" t="s">
        <v>2508</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2509</v>
      </c>
      <c r="B217" s="73" t="s">
        <v>2501</v>
      </c>
      <c r="C217" s="142" t="s">
        <v>2509</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2510</v>
      </c>
      <c r="B218" s="73" t="s">
        <v>2511</v>
      </c>
      <c r="C218" s="142" t="s">
        <v>2510</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2512</v>
      </c>
      <c r="B219" s="73" t="s">
        <v>2513</v>
      </c>
      <c r="C219" s="142" t="s">
        <v>2512</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2514</v>
      </c>
      <c r="C220" s="142" t="s">
        <v>2515</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2516</v>
      </c>
      <c r="B221" s="73" t="s">
        <v>2517</v>
      </c>
      <c r="C221" s="142" t="s">
        <v>2516</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2518</v>
      </c>
      <c r="B222" s="73" t="s">
        <v>2519</v>
      </c>
      <c r="C222" s="142" t="s">
        <v>2518</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2520</v>
      </c>
      <c r="B223" s="73" t="s">
        <v>2521</v>
      </c>
      <c r="C223" s="142" t="s">
        <v>2520</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2522</v>
      </c>
      <c r="B224" s="73" t="s">
        <v>2523</v>
      </c>
      <c r="C224" s="142" t="s">
        <v>2522</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2524</v>
      </c>
      <c r="B225" s="73" t="s">
        <v>2525</v>
      </c>
      <c r="C225" s="142" t="s">
        <v>2524</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2526</v>
      </c>
      <c r="B226" s="73" t="s">
        <v>2527</v>
      </c>
      <c r="C226" s="142" t="s">
        <v>2526</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2528</v>
      </c>
      <c r="B227" s="73" t="s">
        <v>2529</v>
      </c>
      <c r="C227" s="142" t="s">
        <v>2528</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2530</v>
      </c>
      <c r="B228" s="73" t="s">
        <v>2531</v>
      </c>
      <c r="C228" s="142" t="s">
        <v>2530</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2532</v>
      </c>
      <c r="B229" s="73" t="s">
        <v>2533</v>
      </c>
      <c r="C229" s="142" t="s">
        <v>2532</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2534</v>
      </c>
      <c r="B230" s="73" t="s">
        <v>2535</v>
      </c>
      <c r="C230" s="142" t="s">
        <v>2534</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2536</v>
      </c>
      <c r="B231" s="73" t="s">
        <v>2537</v>
      </c>
      <c r="C231" s="142" t="s">
        <v>2536</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2538</v>
      </c>
      <c r="B232" s="73" t="s">
        <v>2539</v>
      </c>
      <c r="C232" s="142" t="s">
        <v>2538</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2540</v>
      </c>
      <c r="B233" s="73" t="s">
        <v>2541</v>
      </c>
      <c r="C233" s="142" t="s">
        <v>2540</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2542</v>
      </c>
      <c r="B234" s="73" t="s">
        <v>2543</v>
      </c>
      <c r="C234" s="142" t="s">
        <v>2542</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2544</v>
      </c>
      <c r="B235" s="73" t="s">
        <v>2545</v>
      </c>
      <c r="C235" s="142" t="s">
        <v>2544</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2546</v>
      </c>
      <c r="B236" s="190" t="s">
        <v>2547</v>
      </c>
      <c r="C236" s="142" t="s">
        <v>2546</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2548</v>
      </c>
      <c r="C237" s="142" t="s">
        <v>2549</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2550</v>
      </c>
      <c r="B238" s="73" t="s">
        <v>2551</v>
      </c>
      <c r="C238" s="142" t="s">
        <v>2550</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2552</v>
      </c>
      <c r="B239" s="73" t="s">
        <v>2553</v>
      </c>
      <c r="C239" s="142" t="s">
        <v>2552</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2554</v>
      </c>
      <c r="C240" s="142" t="s">
        <v>2555</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2556</v>
      </c>
      <c r="C241" s="142" t="s">
        <v>2557</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2558</v>
      </c>
      <c r="C242" s="142" t="s">
        <v>2559</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2560</v>
      </c>
      <c r="C243" s="142" t="s">
        <v>2561</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2562</v>
      </c>
      <c r="C244" s="142" t="s">
        <v>2563</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2564</v>
      </c>
      <c r="C245" s="142" t="s">
        <v>2565</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2566</v>
      </c>
      <c r="C246" s="142" t="s">
        <v>2567</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2568</v>
      </c>
      <c r="B247" s="73" t="s">
        <v>2569</v>
      </c>
      <c r="C247" s="142" t="s">
        <v>2568</v>
      </c>
      <c r="D247" s="200"/>
      <c r="E247" s="200"/>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2570</v>
      </c>
      <c r="B248" s="73" t="s">
        <v>2571</v>
      </c>
      <c r="C248" s="142" t="s">
        <v>2570</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2572</v>
      </c>
      <c r="B249" s="73" t="s">
        <v>2573</v>
      </c>
      <c r="C249" s="142" t="s">
        <v>2572</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2574</v>
      </c>
      <c r="B250" s="73" t="s">
        <v>2575</v>
      </c>
      <c r="C250" s="142" t="s">
        <v>2574</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2576</v>
      </c>
      <c r="B251" s="73" t="s">
        <v>2577</v>
      </c>
      <c r="C251" s="142" t="s">
        <v>2576</v>
      </c>
      <c r="D251" s="87">
        <f>+D252+D255-D264+D274+D291</f>
        <v>0</v>
      </c>
      <c r="E251" s="87">
        <f>+E252+E255-E264+E274+E291</f>
        <v>0</v>
      </c>
      <c r="F251" s="79" t="str">
        <f t="shared" si="1"/>
        <v>-</v>
      </c>
      <c r="G251" s="74"/>
      <c r="H251" s="74"/>
      <c r="I251" s="74"/>
      <c r="J251" s="74"/>
      <c r="K251" s="74"/>
      <c r="L251" s="74"/>
      <c r="M251" s="74"/>
      <c r="N251" s="74"/>
      <c r="O251" s="74"/>
      <c r="P251" s="74"/>
      <c r="Q251" s="74"/>
      <c r="R251" s="74"/>
      <c r="S251" s="74"/>
      <c r="T251" s="74"/>
      <c r="U251" s="74"/>
      <c r="V251" s="74"/>
      <c r="W251" s="74"/>
    </row>
    <row r="252" ht="12.75" customHeight="1">
      <c r="A252" s="78" t="s">
        <v>2578</v>
      </c>
      <c r="B252" s="73" t="s">
        <v>2579</v>
      </c>
      <c r="C252" s="142" t="s">
        <v>2578</v>
      </c>
      <c r="D252" s="87">
        <f>D253-D254</f>
        <v>0</v>
      </c>
      <c r="E252" s="87">
        <f>E253-E254</f>
        <v>0</v>
      </c>
      <c r="F252" s="79" t="str">
        <f t="shared" si="1"/>
        <v>-</v>
      </c>
      <c r="G252" s="74"/>
      <c r="H252" s="74"/>
      <c r="I252" s="74"/>
      <c r="J252" s="74"/>
      <c r="K252" s="74"/>
      <c r="L252" s="74"/>
      <c r="M252" s="74"/>
      <c r="N252" s="74"/>
      <c r="O252" s="74"/>
      <c r="P252" s="74"/>
      <c r="Q252" s="74"/>
      <c r="R252" s="74"/>
      <c r="S252" s="74"/>
      <c r="T252" s="74"/>
      <c r="U252" s="74"/>
      <c r="V252" s="74"/>
      <c r="W252" s="74"/>
    </row>
    <row r="253" ht="12.75" customHeight="1">
      <c r="A253" s="78" t="s">
        <v>2580</v>
      </c>
      <c r="B253" s="73" t="s">
        <v>2581</v>
      </c>
      <c r="C253" s="142" t="s">
        <v>2580</v>
      </c>
      <c r="D253" s="200">
        <v>2291385.21</v>
      </c>
      <c r="E253" s="200"/>
      <c r="F253" s="79" t="str">
        <f t="shared" si="1"/>
        <v>-</v>
      </c>
      <c r="G253" s="74"/>
      <c r="H253" s="74"/>
      <c r="I253" s="74"/>
      <c r="J253" s="74"/>
      <c r="K253" s="74"/>
      <c r="L253" s="74"/>
      <c r="M253" s="74"/>
      <c r="N253" s="74"/>
      <c r="O253" s="74"/>
      <c r="P253" s="74"/>
      <c r="Q253" s="74"/>
      <c r="R253" s="74"/>
      <c r="S253" s="74"/>
      <c r="T253" s="74"/>
      <c r="U253" s="74"/>
      <c r="V253" s="74"/>
      <c r="W253" s="74"/>
    </row>
    <row r="254" ht="12.75" customHeight="1">
      <c r="A254" s="78" t="s">
        <v>2582</v>
      </c>
      <c r="B254" s="73" t="s">
        <v>2583</v>
      </c>
      <c r="C254" s="142" t="s">
        <v>2582</v>
      </c>
      <c r="D254" s="200">
        <v>0</v>
      </c>
      <c r="E254" s="200"/>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2584</v>
      </c>
      <c r="B255" s="73" t="s">
        <v>2585</v>
      </c>
      <c r="C255" s="142" t="s">
        <v>2584</v>
      </c>
      <c r="D255" s="87">
        <f>D256-D260</f>
        <v>0</v>
      </c>
      <c r="E255" s="87">
        <f>E256-E260</f>
        <v>0</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2586</v>
      </c>
      <c r="B256" s="73" t="s">
        <v>2587</v>
      </c>
      <c r="C256" s="142" t="s">
        <v>2586</v>
      </c>
      <c r="D256" s="87">
        <f>SUM(D257:D259)</f>
        <v>0</v>
      </c>
      <c r="E256" s="87">
        <f>SUM(E257:E259)</f>
        <v>0</v>
      </c>
      <c r="F256" s="79" t="str">
        <f t="shared" si="1"/>
        <v>-</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2588</v>
      </c>
      <c r="C257" s="142" t="s">
        <v>597</v>
      </c>
      <c r="D257" s="200">
        <v>140995.16</v>
      </c>
      <c r="E257" s="200"/>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2589</v>
      </c>
      <c r="C258" s="142" t="s">
        <v>797</v>
      </c>
      <c r="D258" s="200">
        <v>0</v>
      </c>
      <c r="E258" s="200"/>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2590</v>
      </c>
      <c r="C259" s="142" t="s">
        <v>1232</v>
      </c>
      <c r="D259" s="200">
        <v>0</v>
      </c>
      <c r="E259" s="200"/>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2591</v>
      </c>
      <c r="B260" s="73" t="s">
        <v>2592</v>
      </c>
      <c r="C260" s="142" t="s">
        <v>2591</v>
      </c>
      <c r="D260" s="87">
        <f>SUM(D261:D263)</f>
        <v>0</v>
      </c>
      <c r="E260" s="87">
        <f>SUM(E261:E263)</f>
        <v>0</v>
      </c>
      <c r="F260" s="79" t="str">
        <f t="shared" si="1"/>
        <v>-</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2593</v>
      </c>
      <c r="C261" s="142" t="s">
        <v>599</v>
      </c>
      <c r="D261" s="200">
        <v>0</v>
      </c>
      <c r="E261" s="200"/>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2594</v>
      </c>
      <c r="C262" s="142" t="s">
        <v>799</v>
      </c>
      <c r="D262" s="200">
        <v>0</v>
      </c>
      <c r="E262" s="200"/>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2595</v>
      </c>
      <c r="C263" s="142" t="s">
        <v>1234</v>
      </c>
      <c r="D263" s="200">
        <v>0</v>
      </c>
      <c r="E263" s="200"/>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2596</v>
      </c>
      <c r="B264" s="73" t="s">
        <v>2597</v>
      </c>
      <c r="C264" s="142" t="s">
        <v>2596</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2598</v>
      </c>
      <c r="B265" s="73" t="s">
        <v>2599</v>
      </c>
      <c r="C265" s="142" t="s">
        <v>2598</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2600</v>
      </c>
      <c r="B266" s="73" t="s">
        <v>2601</v>
      </c>
      <c r="C266" s="142" t="s">
        <v>2600</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2602</v>
      </c>
      <c r="B267" s="73" t="s">
        <v>2603</v>
      </c>
      <c r="C267" s="142" t="s">
        <v>2602</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2604</v>
      </c>
      <c r="B268" s="73" t="s">
        <v>2605</v>
      </c>
      <c r="C268" s="142" t="s">
        <v>2604</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2606</v>
      </c>
      <c r="B269" s="73" t="s">
        <v>2607</v>
      </c>
      <c r="C269" s="142" t="s">
        <v>2606</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2608</v>
      </c>
      <c r="B270" s="73" t="s">
        <v>2609</v>
      </c>
      <c r="C270" s="142" t="s">
        <v>2608</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2610</v>
      </c>
      <c r="B271" s="73" t="s">
        <v>2611</v>
      </c>
      <c r="C271" s="142" t="s">
        <v>2610</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2612</v>
      </c>
      <c r="B272" s="73" t="s">
        <v>2613</v>
      </c>
      <c r="C272" s="142" t="s">
        <v>2612</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2614</v>
      </c>
      <c r="B273" s="73" t="s">
        <v>2615</v>
      </c>
      <c r="C273" s="142" t="s">
        <v>2614</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2616</v>
      </c>
      <c r="C274" s="142" t="s">
        <v>601</v>
      </c>
      <c r="D274" s="87">
        <f>SUM(D275:D277)+SUM(D286:D290)</f>
        <v>0</v>
      </c>
      <c r="E274" s="87">
        <f>SUM(E275:E277)+SUM(E286:E290)</f>
        <v>0</v>
      </c>
      <c r="F274" s="79" t="str">
        <f t="shared" si="1"/>
        <v>-</v>
      </c>
      <c r="G274" s="74"/>
      <c r="H274" s="74"/>
      <c r="I274" s="74"/>
      <c r="J274" s="74"/>
      <c r="K274" s="74"/>
      <c r="L274" s="74"/>
      <c r="M274" s="74"/>
      <c r="N274" s="74"/>
      <c r="O274" s="74"/>
      <c r="P274" s="74"/>
      <c r="Q274" s="74"/>
      <c r="R274" s="74"/>
      <c r="S274" s="74"/>
      <c r="T274" s="74"/>
      <c r="U274" s="74"/>
      <c r="V274" s="74"/>
      <c r="W274" s="74"/>
    </row>
    <row r="275" ht="12.75" customHeight="1">
      <c r="A275" s="78" t="s">
        <v>2617</v>
      </c>
      <c r="B275" s="73" t="s">
        <v>2618</v>
      </c>
      <c r="C275" s="142" t="s">
        <v>2617</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2619</v>
      </c>
      <c r="B276" s="73" t="s">
        <v>2620</v>
      </c>
      <c r="C276" s="142" t="s">
        <v>2619</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2621</v>
      </c>
      <c r="B277" s="73" t="s">
        <v>2622</v>
      </c>
      <c r="C277" s="142" t="s">
        <v>2621</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2623</v>
      </c>
      <c r="B278" s="73" t="s">
        <v>2624</v>
      </c>
      <c r="C278" s="142" t="s">
        <v>2623</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2625</v>
      </c>
      <c r="B279" s="73" t="s">
        <v>2626</v>
      </c>
      <c r="C279" s="142" t="s">
        <v>2625</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2627</v>
      </c>
      <c r="B280" s="73" t="s">
        <v>2628</v>
      </c>
      <c r="C280" s="142" t="s">
        <v>2627</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2629</v>
      </c>
      <c r="B281" s="73" t="s">
        <v>2630</v>
      </c>
      <c r="C281" s="142" t="s">
        <v>2629</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2631</v>
      </c>
      <c r="B282" s="73" t="s">
        <v>2632</v>
      </c>
      <c r="C282" s="142" t="s">
        <v>2631</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2633</v>
      </c>
      <c r="B283" s="73" t="s">
        <v>2634</v>
      </c>
      <c r="C283" s="142" t="s">
        <v>2633</v>
      </c>
      <c r="D283" s="200"/>
      <c r="E283" s="200"/>
      <c r="F283" s="79" t="str">
        <f t="shared" si="39"/>
        <v>-</v>
      </c>
      <c r="G283" s="74"/>
      <c r="H283" s="74"/>
      <c r="I283" s="74"/>
      <c r="J283" s="74"/>
      <c r="K283" s="74"/>
      <c r="L283" s="74"/>
      <c r="M283" s="74"/>
      <c r="N283" s="74"/>
      <c r="O283" s="74"/>
      <c r="P283" s="74"/>
      <c r="Q283" s="74"/>
      <c r="R283" s="74"/>
      <c r="S283" s="74"/>
      <c r="T283" s="74"/>
      <c r="U283" s="74"/>
      <c r="V283" s="74"/>
      <c r="W283" s="74"/>
    </row>
    <row r="284" ht="24">
      <c r="A284" s="78" t="s">
        <v>2635</v>
      </c>
      <c r="B284" s="73" t="s">
        <v>150</v>
      </c>
      <c r="C284" s="142" t="s">
        <v>2635</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2636</v>
      </c>
      <c r="B285" s="73" t="s">
        <v>2637</v>
      </c>
      <c r="C285" s="142" t="s">
        <v>2636</v>
      </c>
      <c r="D285" s="200"/>
      <c r="E285" s="200"/>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2638</v>
      </c>
      <c r="B286" s="73" t="s">
        <v>2639</v>
      </c>
      <c r="C286" s="142" t="s">
        <v>2638</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4">
      <c r="A287" s="78" t="s">
        <v>2640</v>
      </c>
      <c r="B287" s="73" t="s">
        <v>2641</v>
      </c>
      <c r="C287" s="142" t="s">
        <v>2640</v>
      </c>
      <c r="D287" s="200"/>
      <c r="E287" s="200"/>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2642</v>
      </c>
      <c r="B288" s="73" t="s">
        <v>2643</v>
      </c>
      <c r="C288" s="142" t="s">
        <v>2642</v>
      </c>
      <c r="D288" s="200"/>
      <c r="E288" s="200"/>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2644</v>
      </c>
      <c r="B289" s="73" t="s">
        <v>2645</v>
      </c>
      <c r="C289" s="142" t="s">
        <v>2644</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2646</v>
      </c>
      <c r="B290" s="73" t="s">
        <v>2647</v>
      </c>
      <c r="C290" s="142" t="s">
        <v>2646</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2648</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2649</v>
      </c>
      <c r="B292" s="73" t="s">
        <v>2650</v>
      </c>
      <c r="C292" s="142" t="s">
        <v>2649</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2651</v>
      </c>
      <c r="B293" s="73" t="s">
        <v>2652</v>
      </c>
      <c r="C293" s="142" t="s">
        <v>2651</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2653</v>
      </c>
      <c r="B294" s="73" t="s">
        <v>2654</v>
      </c>
      <c r="C294" s="142" t="s">
        <v>2653</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2655</v>
      </c>
      <c r="B295" s="73" t="s">
        <v>2656</v>
      </c>
      <c r="C295" s="142" t="s">
        <v>2655</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2657</v>
      </c>
      <c r="B296" s="73" t="s">
        <v>2658</v>
      </c>
      <c r="C296" s="142" t="s">
        <v>2657</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2659</v>
      </c>
      <c r="B297" s="73" t="s">
        <v>2660</v>
      </c>
      <c r="C297" s="142" t="s">
        <v>2659</v>
      </c>
      <c r="D297" s="87">
        <f ref="D297:E297" t="shared" si="42">D298</f>
        <v>0</v>
      </c>
      <c r="E297" s="87">
        <f t="shared" si="42"/>
        <v>0</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2661</v>
      </c>
      <c r="B298" s="82" t="s">
        <v>2662</v>
      </c>
      <c r="C298" s="142" t="s">
        <v>2661</v>
      </c>
      <c r="D298" s="201">
        <v>8132.55</v>
      </c>
      <c r="E298" s="201"/>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1" t="s">
        <v>1253</v>
      </c>
      <c r="B299" s="378"/>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2663</v>
      </c>
      <c r="B300" s="73" t="s">
        <v>2664</v>
      </c>
      <c r="C300" s="142" t="s">
        <v>2665</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2663</v>
      </c>
      <c r="B301" s="73" t="s">
        <v>2666</v>
      </c>
      <c r="C301" s="142" t="s">
        <v>2667</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2668</v>
      </c>
      <c r="B302" s="73" t="s">
        <v>2669</v>
      </c>
      <c r="C302" s="142" t="s">
        <v>2670</v>
      </c>
      <c r="D302" s="200">
        <v>1274.82</v>
      </c>
      <c r="E302" s="200"/>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2668</v>
      </c>
      <c r="B303" s="73" t="s">
        <v>2671</v>
      </c>
      <c r="C303" s="142" t="s">
        <v>2672</v>
      </c>
      <c r="D303" s="200">
        <v>0</v>
      </c>
      <c r="E303" s="200"/>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2668</v>
      </c>
      <c r="B304" s="73" t="s">
        <v>2673</v>
      </c>
      <c r="C304" s="142" t="s">
        <v>2674</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2675</v>
      </c>
      <c r="B305" s="73" t="s">
        <v>2676</v>
      </c>
      <c r="C305" s="142" t="s">
        <v>2677</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2675</v>
      </c>
      <c r="B306" s="73" t="s">
        <v>2678</v>
      </c>
      <c r="C306" s="142" t="s">
        <v>2679</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2675</v>
      </c>
      <c r="B307" s="73" t="s">
        <v>2680</v>
      </c>
      <c r="C307" s="142" t="s">
        <v>2681</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2682</v>
      </c>
      <c r="B308" s="73" t="s">
        <v>2683</v>
      </c>
      <c r="C308" s="142" t="s">
        <v>2682</v>
      </c>
      <c r="D308" s="200">
        <v>2972.26</v>
      </c>
      <c r="E308" s="200"/>
      <c r="F308" s="79" t="str">
        <f t="shared" si="43"/>
        <v>-</v>
      </c>
      <c r="G308" s="74"/>
      <c r="H308" s="74"/>
      <c r="I308" s="74"/>
      <c r="J308" s="74"/>
      <c r="K308" s="74"/>
      <c r="L308" s="74"/>
      <c r="M308" s="74"/>
      <c r="N308" s="74"/>
      <c r="O308" s="74"/>
      <c r="P308" s="74"/>
      <c r="Q308" s="74"/>
      <c r="R308" s="74"/>
      <c r="S308" s="74"/>
      <c r="T308" s="74"/>
      <c r="U308" s="74"/>
      <c r="V308" s="74"/>
      <c r="W308" s="74"/>
    </row>
    <row r="309" ht="12.75" customHeight="1">
      <c r="A309" s="78" t="s">
        <v>2684</v>
      </c>
      <c r="B309" s="73" t="s">
        <v>2685</v>
      </c>
      <c r="C309" s="142" t="s">
        <v>2684</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2686</v>
      </c>
      <c r="B310" s="73" t="s">
        <v>2687</v>
      </c>
      <c r="C310" s="142" t="s">
        <v>2686</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2688</v>
      </c>
      <c r="B311" s="73" t="s">
        <v>2689</v>
      </c>
      <c r="C311" s="142" t="s">
        <v>2688</v>
      </c>
      <c r="D311" s="200">
        <v>0</v>
      </c>
      <c r="E311" s="200"/>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2690</v>
      </c>
      <c r="B312" s="73" t="s">
        <v>2691</v>
      </c>
      <c r="C312" s="142" t="s">
        <v>2690</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2692</v>
      </c>
      <c r="B313" s="73" t="s">
        <v>2693</v>
      </c>
      <c r="C313" s="142" t="s">
        <v>2692</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2694</v>
      </c>
      <c r="B314" s="73" t="s">
        <v>2695</v>
      </c>
      <c r="C314" s="142" t="s">
        <v>2694</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2696</v>
      </c>
      <c r="B315" s="73" t="s">
        <v>2697</v>
      </c>
      <c r="C315" s="142" t="s">
        <v>2696</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2698</v>
      </c>
      <c r="B316" s="73" t="s">
        <v>2699</v>
      </c>
      <c r="C316" s="142" t="s">
        <v>2698</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2700</v>
      </c>
      <c r="B317" s="73" t="s">
        <v>2701</v>
      </c>
      <c r="C317" s="142" t="s">
        <v>2700</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2702</v>
      </c>
      <c r="B318" s="73" t="s">
        <v>2703</v>
      </c>
      <c r="C318" s="142" t="s">
        <v>2702</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2704</v>
      </c>
      <c r="B319" s="73" t="s">
        <v>2705</v>
      </c>
      <c r="C319" s="142" t="s">
        <v>2704</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2706</v>
      </c>
      <c r="B320" s="73" t="s">
        <v>2707</v>
      </c>
      <c r="C320" s="142" t="s">
        <v>2706</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2708</v>
      </c>
      <c r="B321" s="73" t="s">
        <v>2709</v>
      </c>
      <c r="C321" s="142" t="s">
        <v>2708</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2710</v>
      </c>
      <c r="B322" s="73" t="s">
        <v>2711</v>
      </c>
      <c r="C322" s="142" t="s">
        <v>2710</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2712</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2713</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2714</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2715</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2716</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2717</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2718</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2719</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2720</v>
      </c>
      <c r="B331" s="73" t="s">
        <v>2721</v>
      </c>
      <c r="C331" s="142" t="s">
        <v>2720</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2722</v>
      </c>
      <c r="B332" s="73" t="s">
        <v>2723</v>
      </c>
      <c r="C332" s="142" t="s">
        <v>2722</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2724</v>
      </c>
      <c r="B333" s="73" t="s">
        <v>2725</v>
      </c>
      <c r="C333" s="142" t="s">
        <v>2724</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2726</v>
      </c>
      <c r="B334" s="73" t="s">
        <v>2727</v>
      </c>
      <c r="C334" s="142" t="s">
        <v>2726</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2728</v>
      </c>
      <c r="B335" s="73" t="s">
        <v>2729</v>
      </c>
      <c r="C335" s="142" t="s">
        <v>2728</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2730</v>
      </c>
      <c r="B336" s="73" t="s">
        <v>2731</v>
      </c>
      <c r="C336" s="142" t="s">
        <v>2732</v>
      </c>
      <c r="D336" s="200">
        <v>133586.5</v>
      </c>
      <c r="E336" s="200"/>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2730</v>
      </c>
      <c r="B337" s="73" t="s">
        <v>2733</v>
      </c>
      <c r="C337" s="142" t="s">
        <v>2734</v>
      </c>
      <c r="D337" s="200">
        <v>0</v>
      </c>
      <c r="E337" s="200"/>
      <c r="F337" s="79" t="str">
        <f t="shared" si="43"/>
        <v>-</v>
      </c>
      <c r="G337" s="74"/>
      <c r="H337" s="74"/>
      <c r="I337" s="74"/>
      <c r="J337" s="74"/>
      <c r="K337" s="74"/>
      <c r="L337" s="74"/>
      <c r="M337" s="74"/>
      <c r="N337" s="74"/>
      <c r="O337" s="74"/>
      <c r="P337" s="74"/>
      <c r="Q337" s="74"/>
      <c r="R337" s="74"/>
      <c r="S337" s="74"/>
      <c r="T337" s="74"/>
      <c r="U337" s="74"/>
      <c r="V337" s="74"/>
      <c r="W337" s="74"/>
    </row>
    <row r="338" ht="12.75" customHeight="1">
      <c r="A338" s="78" t="s">
        <v>2735</v>
      </c>
      <c r="B338" s="73" t="s">
        <v>2736</v>
      </c>
      <c r="C338" s="142" t="s">
        <v>2737</v>
      </c>
      <c r="D338" s="200">
        <v>0</v>
      </c>
      <c r="E338" s="200"/>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2735</v>
      </c>
      <c r="B339" s="73" t="s">
        <v>2738</v>
      </c>
      <c r="C339" s="142" t="s">
        <v>2739</v>
      </c>
      <c r="D339" s="200">
        <v>0</v>
      </c>
      <c r="E339" s="200"/>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2740</v>
      </c>
      <c r="B340" s="73" t="s">
        <v>2741</v>
      </c>
      <c r="C340" s="142" t="s">
        <v>2742</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2740</v>
      </c>
      <c r="B341" s="73" t="s">
        <v>2743</v>
      </c>
      <c r="C341" s="142" t="s">
        <v>2744</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2745</v>
      </c>
      <c r="B342" s="73" t="s">
        <v>2746</v>
      </c>
      <c r="C342" s="142" t="s">
        <v>2747</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2745</v>
      </c>
      <c r="B343" s="73" t="s">
        <v>2748</v>
      </c>
      <c r="C343" s="142" t="s">
        <v>2749</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2750</v>
      </c>
      <c r="C344" s="142" t="s">
        <v>2751</v>
      </c>
      <c r="D344" s="200">
        <v>0</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2752</v>
      </c>
      <c r="B345" s="190" t="s">
        <v>2753</v>
      </c>
      <c r="C345" s="142" t="s">
        <v>2752</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2754</v>
      </c>
      <c r="C346" s="142" t="s">
        <v>2755</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2756</v>
      </c>
      <c r="C347" s="142" t="s">
        <v>2757</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2758</v>
      </c>
      <c r="C349" s="142" t="s">
        <v>2759</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2760</v>
      </c>
      <c r="C350" s="142" t="s">
        <v>2761</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2762</v>
      </c>
      <c r="B351" s="190" t="s">
        <v>2763</v>
      </c>
      <c r="C351" s="142" t="s">
        <v>2762</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2764</v>
      </c>
      <c r="C352" s="142" t="s">
        <v>2765</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2766</v>
      </c>
      <c r="C353" s="142" t="s">
        <v>2767</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2768</v>
      </c>
      <c r="C357" s="142" t="s">
        <v>2769</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2770</v>
      </c>
      <c r="C358" s="142" t="s">
        <v>2771</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2772</v>
      </c>
      <c r="C360" s="142" t="s">
        <v>2773</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2774</v>
      </c>
      <c r="C362" s="142" t="s">
        <v>2775</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2776</v>
      </c>
      <c r="C363" s="142" t="s">
        <v>2777</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2778</v>
      </c>
      <c r="C364" s="142" t="s">
        <v>2779</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2780</v>
      </c>
      <c r="B365" s="190" t="s">
        <v>2781</v>
      </c>
      <c r="C365" s="142" t="s">
        <v>2780</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2782</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2783</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2784</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2785</v>
      </c>
      <c r="B369" s="190" t="s">
        <v>2786</v>
      </c>
      <c r="C369" s="142" t="s">
        <v>2785</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2787</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2788</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2789</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2790</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2791</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2792</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2793</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2794</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2795</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2796</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2797</v>
      </c>
      <c r="C380" s="142">
        <v>27612</v>
      </c>
      <c r="D380" s="200"/>
      <c r="E380" s="200"/>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2798</v>
      </c>
      <c r="B381" s="73" t="s">
        <v>2799</v>
      </c>
      <c r="C381" s="142" t="s">
        <v>2798</v>
      </c>
      <c r="D381" s="200"/>
      <c r="E381" s="200"/>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2800</v>
      </c>
      <c r="B382" s="73" t="s">
        <v>2801</v>
      </c>
      <c r="C382" s="142" t="s">
        <v>2800</v>
      </c>
      <c r="D382" s="200"/>
      <c r="E382" s="200"/>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2802</v>
      </c>
      <c r="B383" s="73" t="s">
        <v>2803</v>
      </c>
      <c r="C383" s="142" t="s">
        <v>2802</v>
      </c>
      <c r="D383" s="200"/>
      <c r="E383" s="200"/>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2804</v>
      </c>
      <c r="B384" s="73" t="s">
        <v>2805</v>
      </c>
      <c r="C384" s="142" t="s">
        <v>2804</v>
      </c>
      <c r="D384" s="200"/>
      <c r="E384" s="200"/>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2806</v>
      </c>
      <c r="B385" s="73" t="s">
        <v>2807</v>
      </c>
      <c r="C385" s="142" t="s">
        <v>2806</v>
      </c>
      <c r="D385" s="200"/>
      <c r="E385" s="200"/>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2808</v>
      </c>
      <c r="B386" s="73" t="s">
        <v>2809</v>
      </c>
      <c r="C386" s="142" t="s">
        <v>2808</v>
      </c>
      <c r="D386" s="200"/>
      <c r="E386" s="200"/>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2810</v>
      </c>
      <c r="B387" s="190" t="s">
        <v>2811</v>
      </c>
      <c r="C387" s="142" t="s">
        <v>2810</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2812</v>
      </c>
      <c r="B388" s="190" t="s">
        <v>2813</v>
      </c>
      <c r="C388" s="142" t="s">
        <v>2812</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2814</v>
      </c>
      <c r="B389" s="190" t="s">
        <v>2815</v>
      </c>
      <c r="C389" s="142" t="s">
        <v>2814</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2816</v>
      </c>
      <c r="B390" s="190" t="s">
        <v>2817</v>
      </c>
      <c r="C390" s="142" t="s">
        <v>2816</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2818</v>
      </c>
      <c r="B391" s="294" t="s">
        <v>2819</v>
      </c>
      <c r="C391" s="295" t="s">
        <v>2818</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2820</v>
      </c>
      <c r="B392" s="294" t="s">
        <v>2821</v>
      </c>
      <c r="C392" s="295" t="s">
        <v>2820</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2822</v>
      </c>
      <c r="B393" s="294" t="s">
        <v>2823</v>
      </c>
      <c r="C393" s="295" t="s">
        <v>2822</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2824</v>
      </c>
      <c r="B394" s="294" t="s">
        <v>2825</v>
      </c>
      <c r="C394" s="295" t="s">
        <v>2824</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2826</v>
      </c>
      <c r="B395" s="294" t="s">
        <v>2827</v>
      </c>
      <c r="C395" s="295" t="s">
        <v>2826</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2828</v>
      </c>
      <c r="B396" s="294" t="s">
        <v>2829</v>
      </c>
      <c r="C396" s="295" t="s">
        <v>2828</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2830</v>
      </c>
      <c r="B397" s="94" t="s">
        <v>2831</v>
      </c>
      <c r="C397" s="263" t="s">
        <v>2830</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1" width="14.42578125" customWidth="1" style="54"/>
    <col min="32" max="16384" width="14.42578125" customWidth="1" style="54"/>
  </cols>
  <sheetData>
    <row r="1" ht="44.25" customHeight="1">
      <c r="A1" s="276" t="s">
        <v>0</v>
      </c>
      <c r="B1" s="416" t="s">
        <v>1</v>
      </c>
      <c r="C1" s="276" t="s">
        <v>2</v>
      </c>
      <c r="D1" s="417" t="s">
        <v>3</v>
      </c>
      <c r="E1" s="276" t="s">
        <v>4</v>
      </c>
      <c r="F1" s="418" t="s">
        <v>5</v>
      </c>
    </row>
    <row r="2" ht="50.1" customHeight="1">
      <c r="A2" s="384" t="s">
        <v>2832</v>
      </c>
      <c r="B2" s="385"/>
      <c r="C2" s="385"/>
      <c r="D2" s="385"/>
      <c r="E2" s="385"/>
      <c r="F2" s="385"/>
      <c r="G2" s="50"/>
      <c r="H2" s="50"/>
      <c r="I2" s="50"/>
      <c r="J2" s="50"/>
      <c r="K2" s="50"/>
      <c r="L2" s="50"/>
      <c r="M2" s="50"/>
      <c r="N2" s="50"/>
      <c r="O2" s="50"/>
      <c r="P2" s="50"/>
      <c r="Q2" s="50"/>
      <c r="R2" s="50"/>
      <c r="S2" s="50"/>
      <c r="T2" s="50"/>
      <c r="U2" s="50"/>
      <c r="V2" s="50"/>
      <c r="W2" s="50"/>
      <c r="X2" s="50"/>
      <c r="Y2" s="50"/>
    </row>
    <row r="3" ht="48" s="182" customFormat="1">
      <c r="A3" s="320" t="s">
        <v>2833</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2135</v>
      </c>
      <c r="B5" s="150" t="s">
        <v>2834</v>
      </c>
      <c r="C5" s="146" t="s">
        <v>2135</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2137</v>
      </c>
      <c r="B6" s="191" t="s">
        <v>2835</v>
      </c>
      <c r="C6" s="147" t="s">
        <v>2137</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2836</v>
      </c>
      <c r="B7" s="72" t="s">
        <v>2837</v>
      </c>
      <c r="C7" s="147" t="s">
        <v>2836</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2838</v>
      </c>
      <c r="B8" s="72" t="s">
        <v>2839</v>
      </c>
      <c r="C8" s="147" t="s">
        <v>2838</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2840</v>
      </c>
      <c r="B9" s="72" t="s">
        <v>2841</v>
      </c>
      <c r="C9" s="147" t="s">
        <v>2840</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2139</v>
      </c>
      <c r="B10" s="72" t="s">
        <v>2842</v>
      </c>
      <c r="C10" s="147" t="s">
        <v>2139</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2843</v>
      </c>
      <c r="B11" s="72" t="s">
        <v>2844</v>
      </c>
      <c r="C11" s="147" t="s">
        <v>2843</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2845</v>
      </c>
      <c r="B12" s="72" t="s">
        <v>2846</v>
      </c>
      <c r="C12" s="147" t="s">
        <v>2845</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2847</v>
      </c>
      <c r="B13" s="72" t="s">
        <v>2848</v>
      </c>
      <c r="C13" s="147" t="s">
        <v>2847</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2849</v>
      </c>
      <c r="B14" s="72" t="s">
        <v>2850</v>
      </c>
      <c r="C14" s="147" t="s">
        <v>2849</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2851</v>
      </c>
      <c r="B15" s="72" t="s">
        <v>2852</v>
      </c>
      <c r="C15" s="147" t="s">
        <v>2851</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2853</v>
      </c>
      <c r="B16" s="72" t="s">
        <v>2854</v>
      </c>
      <c r="C16" s="147" t="s">
        <v>2853</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2855</v>
      </c>
      <c r="B17" s="72" t="s">
        <v>2856</v>
      </c>
      <c r="C17" s="147" t="s">
        <v>2855</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2857</v>
      </c>
      <c r="B18" s="72" t="s">
        <v>2858</v>
      </c>
      <c r="C18" s="147" t="s">
        <v>2857</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2859</v>
      </c>
      <c r="B19" s="72" t="s">
        <v>2860</v>
      </c>
      <c r="C19" s="147" t="s">
        <v>2859</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2861</v>
      </c>
      <c r="B20" s="72" t="s">
        <v>2862</v>
      </c>
      <c r="C20" s="147" t="s">
        <v>2861</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2863</v>
      </c>
      <c r="B21" s="72" t="s">
        <v>2864</v>
      </c>
      <c r="C21" s="147" t="s">
        <v>2863</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2143</v>
      </c>
      <c r="B22" s="72" t="s">
        <v>2865</v>
      </c>
      <c r="C22" s="147" t="s">
        <v>2143</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2866</v>
      </c>
      <c r="B23" s="72" t="s">
        <v>2867</v>
      </c>
      <c r="C23" s="147" t="s">
        <v>2866</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2868</v>
      </c>
      <c r="B24" s="72" t="s">
        <v>2869</v>
      </c>
      <c r="C24" s="147" t="s">
        <v>2868</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2870</v>
      </c>
      <c r="B25" s="72" t="s">
        <v>2871</v>
      </c>
      <c r="C25" s="147" t="s">
        <v>2870</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2872</v>
      </c>
      <c r="B26" s="72" t="s">
        <v>2873</v>
      </c>
      <c r="C26" s="147" t="s">
        <v>2872</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2874</v>
      </c>
      <c r="B27" s="72" t="s">
        <v>2875</v>
      </c>
      <c r="C27" s="147" t="s">
        <v>2874</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2198</v>
      </c>
      <c r="B28" s="72" t="s">
        <v>2876</v>
      </c>
      <c r="C28" s="147" t="s">
        <v>2198</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2877</v>
      </c>
      <c r="B29" s="72" t="s">
        <v>2878</v>
      </c>
      <c r="C29" s="147" t="s">
        <v>2877</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2879</v>
      </c>
      <c r="B30" s="72" t="s">
        <v>2880</v>
      </c>
      <c r="C30" s="147" t="s">
        <v>2879</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2881</v>
      </c>
      <c r="B31" s="72" t="s">
        <v>2882</v>
      </c>
      <c r="C31" s="147" t="s">
        <v>2881</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2883</v>
      </c>
      <c r="B32" s="72" t="s">
        <v>2884</v>
      </c>
      <c r="C32" s="147" t="s">
        <v>2883</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2885</v>
      </c>
      <c r="B33" s="72" t="s">
        <v>2886</v>
      </c>
      <c r="C33" s="147" t="s">
        <v>2885</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2887</v>
      </c>
      <c r="B34" s="72" t="s">
        <v>2888</v>
      </c>
      <c r="C34" s="147" t="s">
        <v>2887</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2200</v>
      </c>
      <c r="B35" s="72" t="s">
        <v>2889</v>
      </c>
      <c r="C35" s="147" t="s">
        <v>2200</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2202</v>
      </c>
      <c r="B36" s="72" t="s">
        <v>2890</v>
      </c>
      <c r="C36" s="147" t="s">
        <v>2202</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2891</v>
      </c>
      <c r="B37" s="72" t="s">
        <v>2892</v>
      </c>
      <c r="C37" s="147" t="s">
        <v>2891</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2893</v>
      </c>
      <c r="B38" s="72" t="s">
        <v>2894</v>
      </c>
      <c r="C38" s="147" t="s">
        <v>2893</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2204</v>
      </c>
      <c r="B39" s="72" t="s">
        <v>2895</v>
      </c>
      <c r="C39" s="147" t="s">
        <v>2204</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2896</v>
      </c>
      <c r="B40" s="72" t="s">
        <v>2897</v>
      </c>
      <c r="C40" s="147" t="s">
        <v>2896</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2898</v>
      </c>
      <c r="B41" s="72" t="s">
        <v>2899</v>
      </c>
      <c r="C41" s="147" t="s">
        <v>2898</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2900</v>
      </c>
      <c r="B42" s="72" t="s">
        <v>2901</v>
      </c>
      <c r="C42" s="147" t="s">
        <v>2900</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2902</v>
      </c>
      <c r="B43" s="72" t="s">
        <v>2903</v>
      </c>
      <c r="C43" s="147" t="s">
        <v>2902</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2904</v>
      </c>
      <c r="B44" s="72" t="s">
        <v>2905</v>
      </c>
      <c r="C44" s="147" t="s">
        <v>2904</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2906</v>
      </c>
      <c r="B45" s="72" t="s">
        <v>2907</v>
      </c>
      <c r="C45" s="147" t="s">
        <v>2906</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2908</v>
      </c>
      <c r="B46" s="72" t="s">
        <v>2909</v>
      </c>
      <c r="C46" s="147" t="s">
        <v>2908</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2910</v>
      </c>
      <c r="B47" s="72" t="s">
        <v>2911</v>
      </c>
      <c r="C47" s="147" t="s">
        <v>2910</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2912</v>
      </c>
      <c r="B48" s="72" t="s">
        <v>2913</v>
      </c>
      <c r="C48" s="147" t="s">
        <v>2912</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2914</v>
      </c>
      <c r="B49" s="72" t="s">
        <v>2915</v>
      </c>
      <c r="C49" s="147" t="s">
        <v>2914</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2916</v>
      </c>
      <c r="B50" s="72" t="s">
        <v>2917</v>
      </c>
      <c r="C50" s="147" t="s">
        <v>2916</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2918</v>
      </c>
      <c r="B51" s="72" t="s">
        <v>2919</v>
      </c>
      <c r="C51" s="147" t="s">
        <v>2918</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2920</v>
      </c>
      <c r="B52" s="72" t="s">
        <v>2921</v>
      </c>
      <c r="C52" s="147" t="s">
        <v>2920</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2922</v>
      </c>
      <c r="B53" s="72" t="s">
        <v>2923</v>
      </c>
      <c r="C53" s="147" t="s">
        <v>2922</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2924</v>
      </c>
      <c r="B54" s="72" t="s">
        <v>2925</v>
      </c>
      <c r="C54" s="147" t="s">
        <v>2924</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2926</v>
      </c>
      <c r="B55" s="72" t="s">
        <v>2927</v>
      </c>
      <c r="C55" s="147" t="s">
        <v>2926</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2928</v>
      </c>
      <c r="B56" s="72" t="s">
        <v>2929</v>
      </c>
      <c r="C56" s="147" t="s">
        <v>2928</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2930</v>
      </c>
      <c r="B57" s="72" t="s">
        <v>2931</v>
      </c>
      <c r="C57" s="147" t="s">
        <v>2930</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2932</v>
      </c>
      <c r="B58" s="72" t="s">
        <v>2933</v>
      </c>
      <c r="C58" s="147" t="s">
        <v>2932</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2934</v>
      </c>
      <c r="B59" s="72" t="s">
        <v>2935</v>
      </c>
      <c r="C59" s="147" t="s">
        <v>2934</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2936</v>
      </c>
      <c r="B60" s="72" t="s">
        <v>2937</v>
      </c>
      <c r="C60" s="147" t="s">
        <v>2936</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2938</v>
      </c>
      <c r="B61" s="72" t="s">
        <v>2939</v>
      </c>
      <c r="C61" s="147" t="s">
        <v>2938</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2940</v>
      </c>
      <c r="B62" s="72" t="s">
        <v>2941</v>
      </c>
      <c r="C62" s="147" t="s">
        <v>2940</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2942</v>
      </c>
      <c r="B63" s="72" t="s">
        <v>2943</v>
      </c>
      <c r="C63" s="147" t="s">
        <v>2942</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2944</v>
      </c>
      <c r="B64" s="72" t="s">
        <v>2945</v>
      </c>
      <c r="C64" s="147" t="s">
        <v>2944</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2946</v>
      </c>
      <c r="B65" s="72" t="s">
        <v>2947</v>
      </c>
      <c r="C65" s="147" t="s">
        <v>2946</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2948</v>
      </c>
      <c r="B66" s="72" t="s">
        <v>2949</v>
      </c>
      <c r="C66" s="147" t="s">
        <v>2948</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2950</v>
      </c>
      <c r="B67" s="72" t="s">
        <v>2951</v>
      </c>
      <c r="C67" s="147" t="s">
        <v>2950</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2952</v>
      </c>
      <c r="B68" s="72" t="s">
        <v>2953</v>
      </c>
      <c r="C68" s="147" t="s">
        <v>2952</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2954</v>
      </c>
      <c r="B69" s="72" t="s">
        <v>2955</v>
      </c>
      <c r="C69" s="147" t="s">
        <v>2954</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2956</v>
      </c>
      <c r="B70" s="72" t="s">
        <v>2957</v>
      </c>
      <c r="C70" s="147" t="s">
        <v>2956</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2958</v>
      </c>
      <c r="B71" s="72" t="s">
        <v>2959</v>
      </c>
      <c r="C71" s="147" t="s">
        <v>2958</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2960</v>
      </c>
      <c r="B72" s="72" t="s">
        <v>2961</v>
      </c>
      <c r="C72" s="147" t="s">
        <v>2960</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2962</v>
      </c>
      <c r="B73" s="72" t="s">
        <v>2963</v>
      </c>
      <c r="C73" s="147" t="s">
        <v>2962</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2206</v>
      </c>
      <c r="B74" s="72" t="s">
        <v>2964</v>
      </c>
      <c r="C74" s="147" t="s">
        <v>2206</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2208</v>
      </c>
      <c r="B75" s="72" t="s">
        <v>2965</v>
      </c>
      <c r="C75" s="147" t="s">
        <v>2208</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2210</v>
      </c>
      <c r="B76" s="72" t="s">
        <v>2966</v>
      </c>
      <c r="C76" s="147" t="s">
        <v>2210</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2212</v>
      </c>
      <c r="B77" s="72" t="s">
        <v>2967</v>
      </c>
      <c r="C77" s="147" t="s">
        <v>2212</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2214</v>
      </c>
      <c r="B78" s="72" t="s">
        <v>2968</v>
      </c>
      <c r="C78" s="147" t="s">
        <v>2214</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2216</v>
      </c>
      <c r="B79" s="72" t="s">
        <v>2969</v>
      </c>
      <c r="C79" s="147" t="s">
        <v>2216</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2218</v>
      </c>
      <c r="B80" s="72" t="s">
        <v>2970</v>
      </c>
      <c r="C80" s="147" t="s">
        <v>2218</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2220</v>
      </c>
      <c r="B81" s="72" t="s">
        <v>2971</v>
      </c>
      <c r="C81" s="147" t="s">
        <v>2220</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2222</v>
      </c>
      <c r="B82" s="72" t="s">
        <v>2972</v>
      </c>
      <c r="C82" s="147" t="s">
        <v>2222</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2224</v>
      </c>
      <c r="B83" s="72" t="s">
        <v>2973</v>
      </c>
      <c r="C83" s="147" t="s">
        <v>2224</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2226</v>
      </c>
      <c r="B84" s="72" t="s">
        <v>2974</v>
      </c>
      <c r="C84" s="147" t="s">
        <v>2226</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2228</v>
      </c>
      <c r="B85" s="72" t="s">
        <v>2975</v>
      </c>
      <c r="C85" s="147" t="s">
        <v>2228</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2230</v>
      </c>
      <c r="B86" s="72" t="s">
        <v>2976</v>
      </c>
      <c r="C86" s="147" t="s">
        <v>2230</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2232</v>
      </c>
      <c r="B87" s="72" t="s">
        <v>2977</v>
      </c>
      <c r="C87" s="147" t="s">
        <v>2232</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2978</v>
      </c>
      <c r="B88" s="72" t="s">
        <v>2979</v>
      </c>
      <c r="C88" s="147" t="s">
        <v>2978</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2980</v>
      </c>
      <c r="B89" s="72" t="s">
        <v>2981</v>
      </c>
      <c r="C89" s="147" t="s">
        <v>2980</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2982</v>
      </c>
      <c r="B90" s="72" t="s">
        <v>2983</v>
      </c>
      <c r="C90" s="147" t="s">
        <v>2982</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2984</v>
      </c>
      <c r="B91" s="72" t="s">
        <v>1607</v>
      </c>
      <c r="C91" s="147" t="s">
        <v>2984</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2985</v>
      </c>
      <c r="B92" s="72" t="s">
        <v>2986</v>
      </c>
      <c r="C92" s="147" t="s">
        <v>2985</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2987</v>
      </c>
      <c r="B93" s="72" t="s">
        <v>2988</v>
      </c>
      <c r="C93" s="147" t="s">
        <v>2987</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2989</v>
      </c>
      <c r="B94" s="72" t="s">
        <v>2990</v>
      </c>
      <c r="C94" s="147" t="s">
        <v>2989</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2991</v>
      </c>
      <c r="B95" s="72" t="s">
        <v>2992</v>
      </c>
      <c r="C95" s="147" t="s">
        <v>2991</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2993</v>
      </c>
      <c r="B96" s="72" t="s">
        <v>2994</v>
      </c>
      <c r="C96" s="147" t="s">
        <v>2993</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2995</v>
      </c>
      <c r="B97" s="72" t="s">
        <v>2996</v>
      </c>
      <c r="C97" s="147" t="s">
        <v>2995</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2997</v>
      </c>
      <c r="B98" s="72" t="s">
        <v>2998</v>
      </c>
      <c r="C98" s="147" t="s">
        <v>2997</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2999</v>
      </c>
      <c r="B99" s="72" t="s">
        <v>3000</v>
      </c>
      <c r="C99" s="147" t="s">
        <v>2999</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3001</v>
      </c>
      <c r="B100" s="72" t="s">
        <v>3002</v>
      </c>
      <c r="C100" s="147" t="s">
        <v>3001</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3003</v>
      </c>
      <c r="B101" s="72" t="s">
        <v>3004</v>
      </c>
      <c r="C101" s="147" t="s">
        <v>3003</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3005</v>
      </c>
      <c r="B102" s="72" t="s">
        <v>3006</v>
      </c>
      <c r="C102" s="147" t="s">
        <v>3005</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3007</v>
      </c>
      <c r="B103" s="72" t="s">
        <v>3008</v>
      </c>
      <c r="C103" s="147" t="s">
        <v>3007</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3009</v>
      </c>
      <c r="B104" s="72" t="s">
        <v>3010</v>
      </c>
      <c r="C104" s="147" t="s">
        <v>3009</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3011</v>
      </c>
      <c r="B105" s="72" t="s">
        <v>3012</v>
      </c>
      <c r="C105" s="147" t="s">
        <v>3011</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3013</v>
      </c>
      <c r="B106" s="72" t="s">
        <v>3014</v>
      </c>
      <c r="C106" s="147" t="s">
        <v>3013</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3015</v>
      </c>
      <c r="B107" s="72" t="s">
        <v>3016</v>
      </c>
      <c r="C107" s="147" t="s">
        <v>3015</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3017</v>
      </c>
      <c r="B108" s="72" t="s">
        <v>3018</v>
      </c>
      <c r="C108" s="147" t="s">
        <v>3017</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3019</v>
      </c>
      <c r="B109" s="72" t="s">
        <v>3020</v>
      </c>
      <c r="C109" s="147" t="s">
        <v>3019</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3021</v>
      </c>
      <c r="B110" s="72" t="s">
        <v>3022</v>
      </c>
      <c r="C110" s="147" t="s">
        <v>3021</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3023</v>
      </c>
      <c r="B111" s="72" t="s">
        <v>3024</v>
      </c>
      <c r="C111" s="147" t="s">
        <v>3023</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3025</v>
      </c>
      <c r="B112" s="72" t="s">
        <v>3026</v>
      </c>
      <c r="C112" s="147" t="s">
        <v>3025</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3027</v>
      </c>
      <c r="B113" s="72" t="s">
        <v>3028</v>
      </c>
      <c r="C113" s="147" t="s">
        <v>3027</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3029</v>
      </c>
      <c r="B114" s="72" t="s">
        <v>3030</v>
      </c>
      <c r="C114" s="147" t="s">
        <v>3029</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3031</v>
      </c>
      <c r="B115" s="72" t="s">
        <v>3032</v>
      </c>
      <c r="C115" s="147" t="s">
        <v>3031</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3033</v>
      </c>
      <c r="B116" s="72" t="s">
        <v>3034</v>
      </c>
      <c r="C116" s="147" t="s">
        <v>3033</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3035</v>
      </c>
      <c r="B117" s="72" t="s">
        <v>3036</v>
      </c>
      <c r="C117" s="147" t="s">
        <v>3035</v>
      </c>
      <c r="D117" s="202">
        <v>0</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3037</v>
      </c>
      <c r="B118" s="72" t="s">
        <v>3038</v>
      </c>
      <c r="C118" s="147" t="s">
        <v>3037</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3039</v>
      </c>
      <c r="B119" s="72" t="s">
        <v>3040</v>
      </c>
      <c r="C119" s="147" t="s">
        <v>3039</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3041</v>
      </c>
      <c r="B120" s="72" t="s">
        <v>3042</v>
      </c>
      <c r="C120" s="147" t="s">
        <v>3041</v>
      </c>
      <c r="D120" s="202">
        <v>1568286.48</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3043</v>
      </c>
      <c r="B121" s="72" t="s">
        <v>3044</v>
      </c>
      <c r="C121" s="147" t="s">
        <v>3043</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3045</v>
      </c>
      <c r="B122" s="72" t="s">
        <v>3046</v>
      </c>
      <c r="C122" s="147" t="s">
        <v>3045</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3047</v>
      </c>
      <c r="B123" s="72" t="s">
        <v>3048</v>
      </c>
      <c r="C123" s="147" t="s">
        <v>3047</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3049</v>
      </c>
      <c r="B124" s="72" t="s">
        <v>3050</v>
      </c>
      <c r="C124" s="147" t="s">
        <v>3049</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3051</v>
      </c>
      <c r="B125" s="72" t="s">
        <v>3052</v>
      </c>
      <c r="C125" s="147" t="s">
        <v>3051</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3053</v>
      </c>
      <c r="B126" s="72" t="s">
        <v>3054</v>
      </c>
      <c r="C126" s="147" t="s">
        <v>3053</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3055</v>
      </c>
      <c r="B127" s="72" t="s">
        <v>3056</v>
      </c>
      <c r="C127" s="147" t="s">
        <v>3055</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3057</v>
      </c>
      <c r="B128" s="72" t="s">
        <v>3058</v>
      </c>
      <c r="C128" s="147" t="s">
        <v>3057</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3059</v>
      </c>
      <c r="B129" s="72" t="s">
        <v>3060</v>
      </c>
      <c r="C129" s="147" t="s">
        <v>3059</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3061</v>
      </c>
      <c r="B130" s="72" t="s">
        <v>3062</v>
      </c>
      <c r="C130" s="147" t="s">
        <v>3061</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3063</v>
      </c>
      <c r="B131" s="72" t="s">
        <v>3064</v>
      </c>
      <c r="C131" s="147" t="s">
        <v>3063</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3065</v>
      </c>
      <c r="B132" s="72" t="s">
        <v>3066</v>
      </c>
      <c r="C132" s="147" t="s">
        <v>3065</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3067</v>
      </c>
      <c r="B133" s="72" t="s">
        <v>3068</v>
      </c>
      <c r="C133" s="147" t="s">
        <v>3067</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3069</v>
      </c>
      <c r="B134" s="72" t="s">
        <v>3070</v>
      </c>
      <c r="C134" s="147" t="s">
        <v>3069</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3071</v>
      </c>
      <c r="B135" s="72" t="s">
        <v>3072</v>
      </c>
      <c r="C135" s="147" t="s">
        <v>3071</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3073</v>
      </c>
      <c r="B136" s="72" t="s">
        <v>3074</v>
      </c>
      <c r="C136" s="147" t="s">
        <v>3073</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3075</v>
      </c>
      <c r="B137" s="72" t="s">
        <v>1634</v>
      </c>
      <c r="C137" s="147" t="s">
        <v>3075</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3076</v>
      </c>
      <c r="B138" s="191" t="s">
        <v>3077</v>
      </c>
      <c r="C138" s="147" t="s">
        <v>3076</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3078</v>
      </c>
      <c r="B139" s="72" t="s">
        <v>3079</v>
      </c>
      <c r="C139" s="147" t="s">
        <v>3078</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3080</v>
      </c>
      <c r="B140" s="72" t="s">
        <v>3081</v>
      </c>
      <c r="C140" s="147" t="s">
        <v>3080</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3082</v>
      </c>
      <c r="C141" s="264" t="s">
        <v>3083</v>
      </c>
      <c r="D141" s="89">
        <f ref="D141:E141" t="shared" si="28">D5+D22+D28+D35+D75+D82+D89+D107+D114+D129</f>
        <v>0</v>
      </c>
      <c r="E141" s="89">
        <f t="shared" si="28"/>
        <v>0</v>
      </c>
      <c r="F141" s="69" t="str">
        <f t="shared" si="1"/>
        <v>-</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6"/>
      <c r="E143" s="387"/>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88" t="s">
        <v>3084</v>
      </c>
      <c r="B2" s="389"/>
      <c r="C2" s="389"/>
      <c r="D2" s="389"/>
      <c r="E2" s="389"/>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1992</v>
      </c>
      <c r="E3" s="314" t="s">
        <v>1993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3085</v>
      </c>
      <c r="B5" s="92" t="s">
        <v>3086</v>
      </c>
      <c r="C5" s="262" t="s">
        <v>3085</v>
      </c>
      <c r="D5" s="66">
        <f ref="D5:E5" t="shared" si="0">D6+D22</f>
        <v>0</v>
      </c>
      <c r="E5" s="90">
        <f t="shared" si="0"/>
        <v>0</v>
      </c>
      <c r="F5" s="39"/>
      <c r="G5" s="39"/>
      <c r="H5" s="39"/>
      <c r="I5" s="39"/>
      <c r="J5" s="39"/>
      <c r="K5" s="39"/>
      <c r="L5" s="39"/>
      <c r="M5" s="39"/>
      <c r="N5" s="39"/>
      <c r="O5" s="39"/>
      <c r="P5" s="39"/>
      <c r="Q5" s="39"/>
      <c r="R5" s="39"/>
      <c r="S5" s="39"/>
      <c r="T5" s="39"/>
      <c r="U5" s="39"/>
    </row>
    <row r="6" ht="13.5" customHeight="1">
      <c r="A6" s="169" t="s">
        <v>3087</v>
      </c>
      <c r="B6" s="93" t="s">
        <v>3088</v>
      </c>
      <c r="C6" s="142" t="s">
        <v>3087</v>
      </c>
      <c r="D6" s="68">
        <f ref="D6:E6" t="shared" si="1">D7+D14</f>
        <v>0</v>
      </c>
      <c r="E6" s="91">
        <f t="shared" si="1"/>
        <v>0</v>
      </c>
      <c r="F6" s="39"/>
      <c r="G6" s="39"/>
      <c r="H6" s="39"/>
      <c r="I6" s="39"/>
      <c r="J6" s="39"/>
      <c r="K6" s="39"/>
      <c r="L6" s="39"/>
      <c r="M6" s="39"/>
      <c r="N6" s="39"/>
      <c r="O6" s="39"/>
      <c r="P6" s="39"/>
      <c r="Q6" s="39"/>
      <c r="R6" s="39"/>
      <c r="S6" s="39"/>
      <c r="T6" s="39"/>
      <c r="U6" s="39"/>
    </row>
    <row r="7" ht="12.75">
      <c r="A7" s="169" t="s">
        <v>581</v>
      </c>
      <c r="B7" s="93" t="s">
        <v>3089</v>
      </c>
      <c r="C7" s="142" t="s">
        <v>3090</v>
      </c>
      <c r="D7" s="68">
        <f ref="D7:E7" t="shared" si="2">SUM(D8:D13)</f>
        <v>0</v>
      </c>
      <c r="E7" s="91">
        <f t="shared" si="2"/>
        <v>0</v>
      </c>
      <c r="F7" s="39"/>
      <c r="G7" s="39"/>
      <c r="H7" s="39"/>
      <c r="I7" s="39"/>
      <c r="J7" s="39"/>
      <c r="K7" s="39"/>
      <c r="L7" s="39"/>
      <c r="M7" s="39"/>
      <c r="N7" s="39"/>
      <c r="O7" s="39"/>
      <c r="P7" s="39"/>
      <c r="Q7" s="39"/>
      <c r="R7" s="39"/>
      <c r="S7" s="39"/>
      <c r="T7" s="39"/>
      <c r="U7" s="39"/>
    </row>
    <row r="8" ht="13.5" customHeight="1">
      <c r="A8" s="169" t="s">
        <v>581</v>
      </c>
      <c r="B8" s="93" t="s">
        <v>3091</v>
      </c>
      <c r="C8" s="142" t="s">
        <v>3092</v>
      </c>
      <c r="D8" s="202"/>
      <c r="E8" s="203"/>
      <c r="F8" s="39"/>
      <c r="G8" s="39"/>
      <c r="H8" s="39"/>
      <c r="I8" s="39"/>
      <c r="J8" s="39"/>
      <c r="K8" s="39"/>
      <c r="L8" s="39"/>
      <c r="M8" s="39"/>
      <c r="N8" s="39"/>
      <c r="O8" s="39"/>
      <c r="P8" s="39"/>
      <c r="Q8" s="39"/>
      <c r="R8" s="39"/>
      <c r="S8" s="39"/>
      <c r="T8" s="39"/>
      <c r="U8" s="39"/>
    </row>
    <row r="9" ht="13.5" customHeight="1">
      <c r="A9" s="169" t="s">
        <v>581</v>
      </c>
      <c r="B9" s="93" t="s">
        <v>3093</v>
      </c>
      <c r="C9" s="142" t="s">
        <v>3094</v>
      </c>
      <c r="D9" s="202"/>
      <c r="E9" s="203"/>
      <c r="F9" s="39"/>
      <c r="G9" s="39"/>
      <c r="H9" s="39"/>
      <c r="I9" s="39"/>
      <c r="J9" s="39"/>
      <c r="K9" s="39"/>
      <c r="L9" s="39"/>
      <c r="M9" s="39"/>
      <c r="N9" s="39"/>
      <c r="O9" s="39"/>
      <c r="P9" s="39"/>
      <c r="Q9" s="39"/>
      <c r="R9" s="39"/>
      <c r="S9" s="39"/>
      <c r="T9" s="39"/>
      <c r="U9" s="39"/>
    </row>
    <row r="10" ht="13.5" customHeight="1">
      <c r="A10" s="169" t="s">
        <v>581</v>
      </c>
      <c r="B10" s="93" t="s">
        <v>2199</v>
      </c>
      <c r="C10" s="142" t="s">
        <v>3095</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3096</v>
      </c>
      <c r="D11" s="200"/>
      <c r="E11" s="291"/>
      <c r="F11" s="39"/>
      <c r="G11" s="39"/>
      <c r="H11" s="39"/>
      <c r="I11" s="39"/>
      <c r="J11" s="39"/>
      <c r="K11" s="39"/>
      <c r="L11" s="39"/>
      <c r="M11" s="39"/>
      <c r="N11" s="39"/>
      <c r="O11" s="39"/>
      <c r="P11" s="39"/>
      <c r="Q11" s="39"/>
      <c r="R11" s="39"/>
      <c r="S11" s="39"/>
      <c r="T11" s="39"/>
      <c r="U11" s="39"/>
    </row>
    <row r="12" ht="13.5" customHeight="1">
      <c r="A12" s="169" t="s">
        <v>581</v>
      </c>
      <c r="B12" s="93" t="s">
        <v>3097</v>
      </c>
      <c r="C12" s="142" t="s">
        <v>3098</v>
      </c>
      <c r="D12" s="202"/>
      <c r="E12" s="203"/>
      <c r="F12" s="39"/>
      <c r="G12" s="39"/>
      <c r="H12" s="39"/>
      <c r="I12" s="39"/>
      <c r="J12" s="39"/>
      <c r="K12" s="39"/>
      <c r="L12" s="39"/>
      <c r="M12" s="39"/>
      <c r="N12" s="39"/>
      <c r="O12" s="39"/>
      <c r="P12" s="39"/>
      <c r="Q12" s="39"/>
      <c r="R12" s="39"/>
      <c r="S12" s="39"/>
      <c r="T12" s="39"/>
      <c r="U12" s="39"/>
    </row>
    <row r="13" ht="13.5" customHeight="1">
      <c r="A13" s="169" t="s">
        <v>581</v>
      </c>
      <c r="B13" s="93" t="s">
        <v>3099</v>
      </c>
      <c r="C13" s="142" t="s">
        <v>3100</v>
      </c>
      <c r="D13" s="202"/>
      <c r="E13" s="203"/>
      <c r="F13" s="39"/>
      <c r="G13" s="39"/>
      <c r="H13" s="39"/>
      <c r="I13" s="39"/>
      <c r="J13" s="39"/>
      <c r="K13" s="39"/>
      <c r="L13" s="39"/>
      <c r="M13" s="39"/>
      <c r="N13" s="39"/>
      <c r="O13" s="39"/>
      <c r="P13" s="39"/>
      <c r="Q13" s="39"/>
      <c r="R13" s="39"/>
      <c r="S13" s="39"/>
      <c r="T13" s="39"/>
      <c r="U13" s="39"/>
    </row>
    <row r="14" ht="12.75">
      <c r="A14" s="169" t="s">
        <v>581</v>
      </c>
      <c r="B14" s="93" t="s">
        <v>3101</v>
      </c>
      <c r="C14" s="142" t="s">
        <v>3102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3103</v>
      </c>
      <c r="C15" s="142" t="s">
        <v>3104</v>
      </c>
      <c r="D15" s="202"/>
      <c r="E15" s="203"/>
      <c r="F15" s="39"/>
      <c r="G15" s="39"/>
      <c r="H15" s="39"/>
      <c r="I15" s="39"/>
      <c r="J15" s="39"/>
      <c r="K15" s="39"/>
      <c r="L15" s="39"/>
      <c r="M15" s="39"/>
      <c r="N15" s="39"/>
      <c r="O15" s="39"/>
      <c r="P15" s="39"/>
      <c r="Q15" s="39"/>
      <c r="R15" s="39"/>
      <c r="S15" s="39"/>
      <c r="T15" s="39"/>
      <c r="U15" s="39"/>
    </row>
    <row r="16" ht="24">
      <c r="A16" s="169" t="s">
        <v>581</v>
      </c>
      <c r="B16" s="93" t="s">
        <v>3105</v>
      </c>
      <c r="C16" s="142" t="s">
        <v>3106</v>
      </c>
      <c r="D16" s="200"/>
      <c r="E16" s="291"/>
      <c r="F16" s="39"/>
      <c r="G16" s="39"/>
      <c r="H16" s="39"/>
      <c r="I16" s="39"/>
      <c r="J16" s="39"/>
      <c r="K16" s="39"/>
      <c r="L16" s="39"/>
      <c r="M16" s="39"/>
      <c r="N16" s="39"/>
      <c r="O16" s="39"/>
      <c r="P16" s="39"/>
      <c r="Q16" s="39"/>
      <c r="R16" s="39"/>
      <c r="S16" s="39"/>
      <c r="T16" s="39"/>
      <c r="U16" s="39"/>
    </row>
    <row r="17" ht="13.5" customHeight="1">
      <c r="A17" s="169" t="s">
        <v>581</v>
      </c>
      <c r="B17" s="93" t="s">
        <v>3107</v>
      </c>
      <c r="C17" s="142" t="s">
        <v>3108</v>
      </c>
      <c r="D17" s="200"/>
      <c r="E17" s="291"/>
      <c r="F17" s="39"/>
      <c r="G17" s="39"/>
      <c r="H17" s="39"/>
      <c r="I17" s="39"/>
      <c r="J17" s="39"/>
      <c r="K17" s="39"/>
      <c r="L17" s="39"/>
      <c r="M17" s="39"/>
      <c r="N17" s="39"/>
      <c r="O17" s="39"/>
      <c r="P17" s="39"/>
      <c r="Q17" s="39"/>
      <c r="R17" s="39"/>
      <c r="S17" s="39"/>
      <c r="T17" s="39"/>
      <c r="U17" s="39"/>
    </row>
    <row r="18" ht="13.5" customHeight="1">
      <c r="A18" s="169" t="s">
        <v>581</v>
      </c>
      <c r="B18" s="93" t="s">
        <v>3109</v>
      </c>
      <c r="C18" s="142" t="s">
        <v>3110</v>
      </c>
      <c r="D18" s="200"/>
      <c r="E18" s="291"/>
      <c r="F18" s="39"/>
      <c r="G18" s="39"/>
      <c r="H18" s="39"/>
      <c r="I18" s="39"/>
      <c r="J18" s="39"/>
      <c r="K18" s="39"/>
      <c r="L18" s="39"/>
      <c r="M18" s="39"/>
      <c r="N18" s="39"/>
      <c r="O18" s="39"/>
      <c r="P18" s="39"/>
      <c r="Q18" s="39"/>
      <c r="R18" s="39"/>
      <c r="S18" s="39"/>
      <c r="T18" s="39"/>
      <c r="U18" s="39"/>
    </row>
    <row r="19" ht="13.5" customHeight="1">
      <c r="A19" s="169" t="s">
        <v>581</v>
      </c>
      <c r="B19" s="93" t="s">
        <v>3111</v>
      </c>
      <c r="C19" s="142" t="s">
        <v>3112</v>
      </c>
      <c r="D19" s="200"/>
      <c r="E19" s="291"/>
      <c r="F19" s="39"/>
      <c r="G19" s="39"/>
      <c r="H19" s="39"/>
      <c r="I19" s="39"/>
      <c r="J19" s="39"/>
      <c r="K19" s="39"/>
      <c r="L19" s="39"/>
      <c r="M19" s="39"/>
      <c r="N19" s="39"/>
      <c r="O19" s="39"/>
      <c r="P19" s="39"/>
      <c r="Q19" s="39"/>
      <c r="R19" s="39"/>
      <c r="S19" s="39"/>
      <c r="T19" s="39"/>
      <c r="U19" s="39"/>
    </row>
    <row r="20" ht="13.5" customHeight="1">
      <c r="A20" s="169" t="s">
        <v>581</v>
      </c>
      <c r="B20" s="93" t="s">
        <v>3113</v>
      </c>
      <c r="C20" s="142" t="s">
        <v>3114</v>
      </c>
      <c r="D20" s="200"/>
      <c r="E20" s="291"/>
      <c r="F20" s="39"/>
      <c r="G20" s="39"/>
      <c r="H20" s="39"/>
      <c r="I20" s="39"/>
      <c r="J20" s="39"/>
      <c r="K20" s="39"/>
      <c r="L20" s="39"/>
      <c r="M20" s="39"/>
      <c r="N20" s="39"/>
      <c r="O20" s="39"/>
      <c r="P20" s="39"/>
      <c r="Q20" s="39"/>
      <c r="R20" s="39"/>
      <c r="S20" s="39"/>
      <c r="T20" s="39"/>
      <c r="U20" s="39"/>
    </row>
    <row r="21" ht="13.5" customHeight="1">
      <c r="A21" s="169" t="s">
        <v>581</v>
      </c>
      <c r="B21" s="93" t="s">
        <v>3115</v>
      </c>
      <c r="C21" s="142" t="s">
        <v>3116</v>
      </c>
      <c r="D21" s="202"/>
      <c r="E21" s="203"/>
      <c r="F21" s="39"/>
      <c r="G21" s="39"/>
      <c r="H21" s="39"/>
      <c r="I21" s="39"/>
      <c r="J21" s="39"/>
      <c r="K21" s="39"/>
      <c r="L21" s="39"/>
      <c r="M21" s="39"/>
      <c r="N21" s="39"/>
      <c r="O21" s="39"/>
      <c r="P21" s="39"/>
      <c r="Q21" s="39"/>
      <c r="R21" s="39"/>
      <c r="S21" s="39"/>
      <c r="T21" s="39"/>
      <c r="U21" s="39"/>
    </row>
    <row r="22" ht="13.5" customHeight="1">
      <c r="A22" s="169" t="s">
        <v>3117</v>
      </c>
      <c r="B22" s="93" t="s">
        <v>3118</v>
      </c>
      <c r="C22" s="142" t="s">
        <v>3117</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3119</v>
      </c>
      <c r="C23" s="142" t="s">
        <v>3120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3091</v>
      </c>
      <c r="C24" s="142" t="s">
        <v>3121</v>
      </c>
      <c r="D24" s="202"/>
      <c r="E24" s="203"/>
      <c r="F24" s="39"/>
      <c r="G24" s="39"/>
      <c r="H24" s="39"/>
      <c r="I24" s="39"/>
      <c r="J24" s="39"/>
      <c r="K24" s="39"/>
      <c r="L24" s="39"/>
      <c r="M24" s="39"/>
      <c r="N24" s="39"/>
      <c r="O24" s="39"/>
      <c r="P24" s="39"/>
      <c r="Q24" s="39"/>
      <c r="R24" s="39"/>
      <c r="S24" s="39"/>
      <c r="T24" s="39"/>
      <c r="U24" s="39"/>
    </row>
    <row r="25" ht="13.5" customHeight="1">
      <c r="A25" s="169" t="s">
        <v>581</v>
      </c>
      <c r="B25" s="93" t="s">
        <v>3093</v>
      </c>
      <c r="C25" s="142" t="s">
        <v>3122</v>
      </c>
      <c r="D25" s="202"/>
      <c r="E25" s="203"/>
      <c r="F25" s="39"/>
      <c r="G25" s="39"/>
      <c r="H25" s="39"/>
      <c r="I25" s="39"/>
      <c r="J25" s="39"/>
      <c r="K25" s="39"/>
      <c r="L25" s="39"/>
      <c r="M25" s="39"/>
      <c r="N25" s="39"/>
      <c r="O25" s="39"/>
      <c r="P25" s="39"/>
      <c r="Q25" s="39"/>
      <c r="R25" s="39"/>
      <c r="S25" s="39"/>
      <c r="T25" s="39"/>
      <c r="U25" s="39"/>
    </row>
    <row r="26" ht="13.5" customHeight="1">
      <c r="A26" s="169" t="s">
        <v>581</v>
      </c>
      <c r="B26" s="93" t="s">
        <v>2199</v>
      </c>
      <c r="C26" s="142" t="s">
        <v>3123</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3124</v>
      </c>
      <c r="D27" s="200"/>
      <c r="E27" s="291"/>
      <c r="F27" s="39"/>
      <c r="G27" s="39"/>
      <c r="H27" s="39"/>
      <c r="I27" s="39"/>
      <c r="J27" s="39"/>
      <c r="K27" s="39"/>
      <c r="L27" s="39"/>
      <c r="M27" s="39"/>
      <c r="N27" s="39"/>
      <c r="O27" s="39"/>
      <c r="P27" s="39"/>
      <c r="Q27" s="39"/>
      <c r="R27" s="39"/>
      <c r="S27" s="39"/>
      <c r="T27" s="39"/>
      <c r="U27" s="39"/>
    </row>
    <row r="28" ht="13.5" customHeight="1">
      <c r="A28" s="169" t="s">
        <v>581</v>
      </c>
      <c r="B28" s="93" t="s">
        <v>3097</v>
      </c>
      <c r="C28" s="142" t="s">
        <v>3125</v>
      </c>
      <c r="D28" s="202"/>
      <c r="E28" s="203"/>
      <c r="F28" s="39"/>
      <c r="G28" s="39"/>
      <c r="H28" s="39"/>
      <c r="I28" s="39"/>
      <c r="J28" s="39"/>
      <c r="K28" s="39"/>
      <c r="L28" s="39"/>
      <c r="M28" s="39"/>
      <c r="N28" s="39"/>
      <c r="O28" s="39"/>
      <c r="P28" s="39"/>
      <c r="Q28" s="39"/>
      <c r="R28" s="39"/>
      <c r="S28" s="39"/>
      <c r="T28" s="39"/>
      <c r="U28" s="39"/>
    </row>
    <row r="29" ht="13.5" customHeight="1">
      <c r="A29" s="169" t="s">
        <v>581</v>
      </c>
      <c r="B29" s="93" t="s">
        <v>3099</v>
      </c>
      <c r="C29" s="142" t="s">
        <v>3126</v>
      </c>
      <c r="D29" s="202"/>
      <c r="E29" s="203"/>
      <c r="F29" s="39"/>
      <c r="G29" s="39"/>
      <c r="H29" s="39"/>
      <c r="I29" s="39"/>
      <c r="J29" s="39"/>
      <c r="K29" s="39"/>
      <c r="L29" s="39"/>
      <c r="M29" s="39"/>
      <c r="N29" s="39"/>
      <c r="O29" s="39"/>
      <c r="P29" s="39"/>
      <c r="Q29" s="39"/>
      <c r="R29" s="39"/>
      <c r="S29" s="39"/>
      <c r="T29" s="39"/>
      <c r="U29" s="39"/>
    </row>
    <row r="30" ht="13.5" customHeight="1">
      <c r="A30" s="169" t="s">
        <v>581</v>
      </c>
      <c r="B30" s="93" t="s">
        <v>3127</v>
      </c>
      <c r="C30" s="142" t="s">
        <v>3128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3103</v>
      </c>
      <c r="C31" s="142" t="s">
        <v>3129</v>
      </c>
      <c r="D31" s="202"/>
      <c r="E31" s="203"/>
      <c r="F31" s="39"/>
      <c r="G31" s="39"/>
      <c r="H31" s="39"/>
      <c r="I31" s="39"/>
      <c r="J31" s="39"/>
      <c r="K31" s="39"/>
      <c r="L31" s="39"/>
      <c r="M31" s="39"/>
      <c r="N31" s="39"/>
      <c r="O31" s="39"/>
      <c r="P31" s="39"/>
      <c r="Q31" s="39"/>
      <c r="R31" s="39"/>
      <c r="S31" s="39"/>
      <c r="T31" s="39"/>
      <c r="U31" s="39"/>
    </row>
    <row r="32" ht="24">
      <c r="A32" s="169" t="s">
        <v>581</v>
      </c>
      <c r="B32" s="93" t="s">
        <v>3105</v>
      </c>
      <c r="C32" s="142" t="s">
        <v>3130</v>
      </c>
      <c r="D32" s="200"/>
      <c r="E32" s="291"/>
      <c r="F32" s="39"/>
      <c r="G32" s="39"/>
      <c r="H32" s="39"/>
      <c r="I32" s="39"/>
      <c r="J32" s="39"/>
      <c r="K32" s="39"/>
      <c r="L32" s="39"/>
      <c r="M32" s="39"/>
      <c r="N32" s="39"/>
      <c r="O32" s="39"/>
      <c r="P32" s="39"/>
      <c r="Q32" s="39"/>
      <c r="R32" s="39"/>
      <c r="S32" s="39"/>
      <c r="T32" s="39"/>
      <c r="U32" s="39"/>
    </row>
    <row r="33" ht="13.5" customHeight="1">
      <c r="A33" s="169" t="s">
        <v>581</v>
      </c>
      <c r="B33" s="93" t="s">
        <v>3107</v>
      </c>
      <c r="C33" s="142" t="s">
        <v>3131</v>
      </c>
      <c r="D33" s="200"/>
      <c r="E33" s="291"/>
      <c r="F33" s="39"/>
      <c r="G33" s="39"/>
      <c r="H33" s="39"/>
      <c r="I33" s="39"/>
      <c r="J33" s="39"/>
      <c r="K33" s="39"/>
      <c r="L33" s="39"/>
      <c r="M33" s="39"/>
      <c r="N33" s="39"/>
      <c r="O33" s="39"/>
      <c r="P33" s="39"/>
      <c r="Q33" s="39"/>
      <c r="R33" s="39"/>
      <c r="S33" s="39"/>
      <c r="T33" s="39"/>
      <c r="U33" s="39"/>
    </row>
    <row r="34" ht="13.5" customHeight="1">
      <c r="A34" s="169" t="s">
        <v>581</v>
      </c>
      <c r="B34" s="93" t="s">
        <v>3109</v>
      </c>
      <c r="C34" s="142" t="s">
        <v>3132</v>
      </c>
      <c r="D34" s="200"/>
      <c r="E34" s="291"/>
      <c r="F34" s="39"/>
      <c r="G34" s="39"/>
      <c r="H34" s="39"/>
      <c r="I34" s="39"/>
      <c r="J34" s="39"/>
      <c r="K34" s="39"/>
      <c r="L34" s="39"/>
      <c r="M34" s="39"/>
      <c r="N34" s="39"/>
      <c r="O34" s="39"/>
      <c r="P34" s="39"/>
      <c r="Q34" s="39"/>
      <c r="R34" s="39"/>
      <c r="S34" s="39"/>
      <c r="T34" s="39"/>
      <c r="U34" s="39"/>
    </row>
    <row r="35" ht="13.5" customHeight="1">
      <c r="A35" s="169" t="s">
        <v>581</v>
      </c>
      <c r="B35" s="93" t="s">
        <v>3111</v>
      </c>
      <c r="C35" s="142" t="s">
        <v>3133</v>
      </c>
      <c r="D35" s="200"/>
      <c r="E35" s="291"/>
      <c r="F35" s="39"/>
      <c r="G35" s="39"/>
      <c r="H35" s="39"/>
      <c r="I35" s="39"/>
      <c r="J35" s="39"/>
      <c r="K35" s="39"/>
      <c r="L35" s="39"/>
      <c r="M35" s="39"/>
      <c r="N35" s="39"/>
      <c r="O35" s="39"/>
      <c r="P35" s="39"/>
      <c r="Q35" s="39"/>
      <c r="R35" s="39"/>
      <c r="S35" s="39"/>
      <c r="T35" s="39"/>
      <c r="U35" s="39"/>
    </row>
    <row r="36" ht="13.5" customHeight="1">
      <c r="A36" s="169" t="s">
        <v>581</v>
      </c>
      <c r="B36" s="93" t="s">
        <v>3113</v>
      </c>
      <c r="C36" s="142" t="s">
        <v>3134</v>
      </c>
      <c r="D36" s="200"/>
      <c r="E36" s="291"/>
      <c r="F36" s="39"/>
      <c r="G36" s="39"/>
      <c r="H36" s="39"/>
      <c r="I36" s="39"/>
      <c r="J36" s="39"/>
      <c r="K36" s="39"/>
      <c r="L36" s="39"/>
      <c r="M36" s="39"/>
      <c r="N36" s="39"/>
      <c r="O36" s="39"/>
      <c r="P36" s="39"/>
      <c r="Q36" s="39"/>
      <c r="R36" s="39"/>
      <c r="S36" s="39"/>
      <c r="T36" s="39"/>
      <c r="U36" s="39"/>
    </row>
    <row r="37" ht="13.5" customHeight="1">
      <c r="A37" s="169" t="s">
        <v>581</v>
      </c>
      <c r="B37" s="93" t="s">
        <v>3115</v>
      </c>
      <c r="C37" s="142" t="s">
        <v>3135</v>
      </c>
      <c r="D37" s="202"/>
      <c r="E37" s="203"/>
      <c r="F37" s="39"/>
      <c r="G37" s="39"/>
      <c r="H37" s="39"/>
      <c r="I37" s="39"/>
      <c r="J37" s="39"/>
      <c r="K37" s="39"/>
      <c r="L37" s="39"/>
      <c r="M37" s="39"/>
      <c r="N37" s="39"/>
      <c r="O37" s="39"/>
      <c r="P37" s="39"/>
      <c r="Q37" s="39"/>
      <c r="R37" s="39"/>
      <c r="S37" s="39"/>
      <c r="T37" s="39"/>
      <c r="U37" s="39"/>
    </row>
    <row r="38" ht="13.5" customHeight="1">
      <c r="A38" s="169" t="s">
        <v>3136</v>
      </c>
      <c r="B38" s="93" t="s">
        <v>3137</v>
      </c>
      <c r="C38" s="142" t="s">
        <v>3136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3138</v>
      </c>
      <c r="B39" s="93" t="s">
        <v>3139</v>
      </c>
      <c r="C39" s="142" t="s">
        <v>3138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3140</v>
      </c>
      <c r="C40" s="142" t="s">
        <v>3141</v>
      </c>
      <c r="D40" s="202"/>
      <c r="E40" s="203"/>
      <c r="F40" s="39"/>
      <c r="G40" s="39"/>
      <c r="H40" s="39"/>
      <c r="I40" s="39"/>
      <c r="J40" s="39"/>
      <c r="K40" s="39"/>
      <c r="L40" s="39"/>
      <c r="M40" s="39"/>
      <c r="N40" s="39"/>
      <c r="O40" s="39"/>
      <c r="P40" s="39"/>
      <c r="Q40" s="39"/>
      <c r="R40" s="39"/>
      <c r="S40" s="39"/>
      <c r="T40" s="39"/>
      <c r="U40" s="39"/>
    </row>
    <row r="41" ht="13.5" customHeight="1">
      <c r="A41" s="169" t="s">
        <v>581</v>
      </c>
      <c r="B41" s="93" t="s">
        <v>3142</v>
      </c>
      <c r="C41" s="142" t="s">
        <v>3143</v>
      </c>
      <c r="D41" s="202"/>
      <c r="E41" s="203"/>
      <c r="F41" s="39"/>
      <c r="G41" s="39"/>
      <c r="H41" s="39"/>
      <c r="I41" s="39"/>
      <c r="J41" s="39"/>
      <c r="K41" s="39"/>
      <c r="L41" s="39"/>
      <c r="M41" s="39"/>
      <c r="N41" s="39"/>
      <c r="O41" s="39"/>
      <c r="P41" s="39"/>
      <c r="Q41" s="39"/>
      <c r="R41" s="39"/>
      <c r="S41" s="39"/>
      <c r="T41" s="39"/>
      <c r="U41" s="39"/>
    </row>
    <row r="42" ht="13.5" customHeight="1">
      <c r="A42" s="169" t="s">
        <v>581</v>
      </c>
      <c r="B42" s="93" t="s">
        <v>3144</v>
      </c>
      <c r="C42" s="142" t="s">
        <v>3145</v>
      </c>
      <c r="D42" s="200"/>
      <c r="E42" s="291"/>
      <c r="F42" s="39"/>
      <c r="G42" s="39"/>
      <c r="H42" s="39"/>
      <c r="I42" s="39"/>
      <c r="J42" s="39"/>
      <c r="K42" s="39"/>
      <c r="L42" s="39"/>
      <c r="M42" s="39"/>
      <c r="N42" s="39"/>
      <c r="O42" s="39"/>
      <c r="P42" s="39"/>
      <c r="Q42" s="39"/>
      <c r="R42" s="39"/>
      <c r="S42" s="39"/>
      <c r="T42" s="39"/>
      <c r="U42" s="39"/>
    </row>
    <row r="43" ht="13.5" customHeight="1">
      <c r="A43" s="169" t="s">
        <v>581</v>
      </c>
      <c r="B43" s="93" t="s">
        <v>3146</v>
      </c>
      <c r="C43" s="142" t="s">
        <v>3147</v>
      </c>
      <c r="D43" s="202"/>
      <c r="E43" s="203"/>
      <c r="F43" s="39"/>
      <c r="G43" s="39"/>
      <c r="H43" s="39"/>
      <c r="I43" s="39"/>
      <c r="J43" s="39"/>
      <c r="K43" s="39"/>
      <c r="L43" s="39"/>
      <c r="M43" s="39"/>
      <c r="N43" s="39"/>
      <c r="O43" s="39"/>
      <c r="P43" s="39"/>
      <c r="Q43" s="39"/>
      <c r="R43" s="39"/>
      <c r="S43" s="39"/>
      <c r="T43" s="39"/>
      <c r="U43" s="39"/>
    </row>
    <row r="44" ht="13.5" customHeight="1">
      <c r="A44" s="169" t="s">
        <v>3148</v>
      </c>
      <c r="B44" s="93" t="s">
        <v>3149</v>
      </c>
      <c r="C44" s="142" t="s">
        <v>3148</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3140</v>
      </c>
      <c r="C45" s="142" t="s">
        <v>3150</v>
      </c>
      <c r="D45" s="202"/>
      <c r="E45" s="203"/>
      <c r="F45" s="39"/>
      <c r="G45" s="39"/>
      <c r="H45" s="39"/>
      <c r="I45" s="39"/>
      <c r="J45" s="39"/>
      <c r="K45" s="39"/>
      <c r="L45" s="39"/>
      <c r="M45" s="39"/>
      <c r="N45" s="39"/>
      <c r="O45" s="39"/>
      <c r="P45" s="39"/>
      <c r="Q45" s="39"/>
      <c r="R45" s="39"/>
      <c r="S45" s="39"/>
      <c r="T45" s="39"/>
      <c r="U45" s="39"/>
    </row>
    <row r="46" ht="13.5" customHeight="1">
      <c r="A46" s="169" t="s">
        <v>581</v>
      </c>
      <c r="B46" s="93" t="s">
        <v>3142</v>
      </c>
      <c r="C46" s="142" t="s">
        <v>3151</v>
      </c>
      <c r="D46" s="202"/>
      <c r="E46" s="203"/>
      <c r="F46" s="39"/>
      <c r="G46" s="39"/>
      <c r="H46" s="39"/>
      <c r="I46" s="39"/>
      <c r="J46" s="39"/>
      <c r="K46" s="39"/>
      <c r="L46" s="39"/>
      <c r="M46" s="39"/>
      <c r="N46" s="39"/>
      <c r="O46" s="39"/>
      <c r="P46" s="39"/>
      <c r="Q46" s="39"/>
      <c r="R46" s="39"/>
      <c r="S46" s="39"/>
      <c r="T46" s="39"/>
      <c r="U46" s="39"/>
    </row>
    <row r="47" ht="13.5" customHeight="1">
      <c r="A47" s="169" t="s">
        <v>581</v>
      </c>
      <c r="B47" s="93" t="s">
        <v>3144</v>
      </c>
      <c r="C47" s="142" t="s">
        <v>3152</v>
      </c>
      <c r="D47" s="200"/>
      <c r="E47" s="291"/>
      <c r="F47" s="39"/>
      <c r="G47" s="39"/>
      <c r="H47" s="39"/>
      <c r="I47" s="39"/>
      <c r="J47" s="39"/>
      <c r="K47" s="39"/>
      <c r="L47" s="39"/>
      <c r="M47" s="39"/>
      <c r="N47" s="39"/>
      <c r="O47" s="39"/>
      <c r="P47" s="39"/>
      <c r="Q47" s="39"/>
      <c r="R47" s="39"/>
      <c r="S47" s="39"/>
      <c r="T47" s="39"/>
      <c r="U47" s="39"/>
    </row>
    <row r="48" ht="13.5" customHeight="1">
      <c r="A48" s="170"/>
      <c r="B48" s="94" t="s">
        <v>3146</v>
      </c>
      <c r="C48" s="263" t="s">
        <v>3153</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0"/>
      <c r="E51" s="389"/>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91" t="s">
        <v>3154</v>
      </c>
      <c r="B2" s="389"/>
      <c r="C2" s="389"/>
      <c r="D2" s="389"/>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3155</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3156</v>
      </c>
      <c r="C5" s="146" t="s">
        <v>3157</v>
      </c>
      <c r="D5" s="206">
        <v>133586.5</v>
      </c>
      <c r="E5" s="39"/>
      <c r="F5" s="39"/>
      <c r="G5" s="39"/>
      <c r="H5" s="39"/>
      <c r="I5" s="39"/>
      <c r="J5" s="39"/>
      <c r="K5" s="39"/>
      <c r="L5" s="39"/>
      <c r="M5" s="39"/>
      <c r="N5" s="39"/>
      <c r="O5" s="39"/>
      <c r="P5" s="39"/>
      <c r="Q5" s="39"/>
      <c r="R5" s="39"/>
      <c r="S5" s="39"/>
      <c r="T5" s="39"/>
      <c r="U5" s="39"/>
    </row>
    <row r="6" ht="24">
      <c r="A6" s="96"/>
      <c r="B6" s="142" t="s">
        <v>3158</v>
      </c>
      <c r="C6" s="147" t="s">
        <v>3159</v>
      </c>
      <c r="D6" s="42">
        <f>D7+D8+D17+D18+D24</f>
        <v>0</v>
      </c>
      <c r="E6" s="240"/>
      <c r="F6" s="39"/>
      <c r="G6" s="39"/>
      <c r="H6" s="39"/>
      <c r="I6" s="39"/>
      <c r="J6" s="39"/>
      <c r="K6" s="39"/>
      <c r="L6" s="39"/>
      <c r="M6" s="39"/>
      <c r="N6" s="39"/>
      <c r="O6" s="39"/>
      <c r="P6" s="39"/>
      <c r="Q6" s="39"/>
      <c r="R6" s="39"/>
      <c r="S6" s="39"/>
      <c r="T6" s="39"/>
      <c r="U6" s="39"/>
    </row>
    <row r="7" ht="12.75" customHeight="1">
      <c r="A7" s="96"/>
      <c r="B7" s="97" t="s">
        <v>3160</v>
      </c>
      <c r="C7" s="147" t="s">
        <v>3161</v>
      </c>
      <c r="D7" s="207"/>
      <c r="E7" s="39"/>
      <c r="F7" s="39"/>
      <c r="G7" s="39"/>
      <c r="H7" s="39"/>
      <c r="I7" s="39"/>
      <c r="J7" s="39"/>
      <c r="K7" s="39"/>
      <c r="L7" s="39"/>
      <c r="M7" s="39"/>
      <c r="N7" s="39"/>
      <c r="O7" s="39"/>
      <c r="P7" s="39"/>
      <c r="Q7" s="39"/>
      <c r="R7" s="39"/>
      <c r="S7" s="39"/>
      <c r="T7" s="39"/>
      <c r="U7" s="39"/>
    </row>
    <row r="8" ht="12.75" customHeight="1">
      <c r="A8" s="96" t="s">
        <v>2436</v>
      </c>
      <c r="B8" s="97" t="s">
        <v>3162</v>
      </c>
      <c r="C8" s="147" t="s">
        <v>3163</v>
      </c>
      <c r="D8" s="42">
        <f>SUM(D9:D16)</f>
        <v>0</v>
      </c>
      <c r="E8" s="39"/>
      <c r="F8" s="39"/>
      <c r="G8" s="39"/>
      <c r="H8" s="39"/>
      <c r="I8" s="39"/>
      <c r="J8" s="39"/>
      <c r="K8" s="39"/>
      <c r="L8" s="39"/>
      <c r="M8" s="39"/>
      <c r="N8" s="39"/>
      <c r="O8" s="39"/>
      <c r="P8" s="39"/>
      <c r="Q8" s="39"/>
      <c r="R8" s="39"/>
      <c r="S8" s="39"/>
      <c r="T8" s="39"/>
      <c r="U8" s="39"/>
    </row>
    <row r="9" ht="12.75" customHeight="1">
      <c r="A9" s="71" t="s">
        <v>2438</v>
      </c>
      <c r="B9" s="72" t="s">
        <v>2439</v>
      </c>
      <c r="C9" s="147" t="s">
        <v>3164</v>
      </c>
      <c r="D9" s="207"/>
      <c r="E9" s="39"/>
      <c r="F9" s="39"/>
      <c r="G9" s="39"/>
      <c r="H9" s="39"/>
      <c r="I9" s="39"/>
      <c r="J9" s="39"/>
      <c r="K9" s="39"/>
      <c r="L9" s="39"/>
      <c r="M9" s="39"/>
      <c r="N9" s="39"/>
      <c r="O9" s="39"/>
      <c r="P9" s="39"/>
      <c r="Q9" s="39"/>
      <c r="R9" s="39"/>
      <c r="S9" s="39"/>
      <c r="T9" s="39"/>
      <c r="U9" s="39"/>
    </row>
    <row r="10" ht="12.75" customHeight="1">
      <c r="A10" s="71" t="s">
        <v>2440</v>
      </c>
      <c r="B10" s="72" t="s">
        <v>2441</v>
      </c>
      <c r="C10" s="147" t="s">
        <v>3165</v>
      </c>
      <c r="D10" s="207"/>
      <c r="E10" s="39"/>
      <c r="F10" s="39"/>
      <c r="G10" s="39"/>
      <c r="H10" s="39"/>
      <c r="I10" s="39"/>
      <c r="J10" s="39"/>
      <c r="K10" s="39"/>
      <c r="L10" s="39"/>
      <c r="M10" s="39"/>
      <c r="N10" s="39"/>
      <c r="O10" s="39"/>
      <c r="P10" s="39"/>
      <c r="Q10" s="39"/>
      <c r="R10" s="39"/>
      <c r="S10" s="39"/>
      <c r="T10" s="39"/>
      <c r="U10" s="39"/>
    </row>
    <row r="11" ht="12.75" customHeight="1">
      <c r="A11" s="71" t="s">
        <v>2442</v>
      </c>
      <c r="B11" s="72" t="s">
        <v>3166</v>
      </c>
      <c r="C11" s="147" t="s">
        <v>3167</v>
      </c>
      <c r="D11" s="207"/>
      <c r="E11" s="39"/>
      <c r="F11" s="39"/>
      <c r="G11" s="39"/>
      <c r="H11" s="39"/>
      <c r="I11" s="39"/>
      <c r="J11" s="39"/>
      <c r="K11" s="39"/>
      <c r="L11" s="39"/>
      <c r="M11" s="39"/>
      <c r="N11" s="39"/>
      <c r="O11" s="39"/>
      <c r="P11" s="39"/>
      <c r="Q11" s="39"/>
      <c r="R11" s="39"/>
      <c r="S11" s="39"/>
      <c r="T11" s="39"/>
      <c r="U11" s="39"/>
    </row>
    <row r="12" ht="12.75" customHeight="1">
      <c r="A12" s="71" t="s">
        <v>2450</v>
      </c>
      <c r="B12" s="72" t="s">
        <v>2451</v>
      </c>
      <c r="C12" s="147" t="s">
        <v>3168</v>
      </c>
      <c r="D12" s="207"/>
      <c r="E12" s="39"/>
      <c r="F12" s="39"/>
      <c r="G12" s="39"/>
      <c r="H12" s="39"/>
      <c r="I12" s="39"/>
      <c r="J12" s="39"/>
      <c r="K12" s="39"/>
      <c r="L12" s="39"/>
      <c r="M12" s="39"/>
      <c r="N12" s="39"/>
      <c r="O12" s="39"/>
      <c r="P12" s="39"/>
      <c r="Q12" s="39"/>
      <c r="R12" s="39"/>
      <c r="S12" s="39"/>
      <c r="T12" s="39"/>
      <c r="U12" s="39"/>
    </row>
    <row r="13" ht="12.75">
      <c r="A13" s="78" t="s">
        <v>2452</v>
      </c>
      <c r="B13" s="73" t="s">
        <v>3169</v>
      </c>
      <c r="C13" s="147" t="s">
        <v>3170</v>
      </c>
      <c r="D13" s="207"/>
      <c r="E13" s="240"/>
      <c r="F13" s="39"/>
      <c r="G13" s="39"/>
      <c r="H13" s="39"/>
      <c r="I13" s="39"/>
      <c r="J13" s="39"/>
      <c r="K13" s="39"/>
      <c r="L13" s="39"/>
      <c r="M13" s="39"/>
      <c r="N13" s="39"/>
      <c r="O13" s="39"/>
      <c r="P13" s="39"/>
      <c r="Q13" s="39"/>
      <c r="R13" s="39"/>
      <c r="S13" s="39"/>
      <c r="T13" s="39"/>
      <c r="U13" s="39"/>
    </row>
    <row r="14" ht="12.75" customHeight="1">
      <c r="A14" s="78" t="s">
        <v>2468</v>
      </c>
      <c r="B14" s="73" t="s">
        <v>2469</v>
      </c>
      <c r="C14" s="147" t="s">
        <v>3171</v>
      </c>
      <c r="D14" s="207"/>
      <c r="E14" s="39"/>
      <c r="F14" s="39"/>
      <c r="G14" s="39"/>
      <c r="H14" s="39"/>
      <c r="I14" s="39"/>
      <c r="J14" s="39"/>
      <c r="K14" s="39"/>
      <c r="L14" s="39"/>
      <c r="M14" s="39"/>
      <c r="N14" s="39"/>
      <c r="O14" s="39"/>
      <c r="P14" s="39"/>
      <c r="Q14" s="39"/>
      <c r="R14" s="39"/>
      <c r="S14" s="39"/>
      <c r="T14" s="39"/>
      <c r="U14" s="39"/>
    </row>
    <row r="15" ht="12.75" customHeight="1">
      <c r="A15" s="78" t="s">
        <v>2470</v>
      </c>
      <c r="B15" s="73" t="s">
        <v>2471</v>
      </c>
      <c r="C15" s="147" t="s">
        <v>3172</v>
      </c>
      <c r="D15" s="207"/>
      <c r="E15" s="240"/>
      <c r="F15" s="39"/>
      <c r="G15" s="39"/>
      <c r="H15" s="39"/>
      <c r="I15" s="39"/>
      <c r="J15" s="39"/>
      <c r="K15" s="39"/>
      <c r="L15" s="39"/>
      <c r="M15" s="39"/>
      <c r="N15" s="39"/>
      <c r="O15" s="39"/>
      <c r="P15" s="39"/>
      <c r="Q15" s="39"/>
      <c r="R15" s="39"/>
      <c r="S15" s="39"/>
      <c r="T15" s="39"/>
      <c r="U15" s="39"/>
    </row>
    <row r="16" ht="12.75" customHeight="1">
      <c r="A16" s="78" t="s">
        <v>2472</v>
      </c>
      <c r="B16" s="73" t="s">
        <v>2473</v>
      </c>
      <c r="C16" s="147" t="s">
        <v>3173</v>
      </c>
      <c r="D16" s="207"/>
      <c r="E16" s="39"/>
      <c r="F16" s="39"/>
      <c r="G16" s="39"/>
      <c r="H16" s="39"/>
      <c r="I16" s="39"/>
      <c r="J16" s="39"/>
      <c r="K16" s="39"/>
      <c r="L16" s="39"/>
      <c r="M16" s="39"/>
      <c r="N16" s="39"/>
      <c r="O16" s="39"/>
      <c r="P16" s="39"/>
      <c r="Q16" s="39"/>
      <c r="R16" s="39"/>
      <c r="S16" s="39"/>
      <c r="T16" s="39"/>
      <c r="U16" s="39"/>
    </row>
    <row r="17" ht="12.75" customHeight="1">
      <c r="A17" s="302" t="s">
        <v>2474</v>
      </c>
      <c r="B17" s="142" t="s">
        <v>3142</v>
      </c>
      <c r="C17" s="147" t="s">
        <v>3174</v>
      </c>
      <c r="D17" s="207"/>
      <c r="E17" s="39"/>
      <c r="F17" s="39"/>
      <c r="G17" s="39"/>
      <c r="H17" s="39"/>
      <c r="I17" s="39"/>
      <c r="J17" s="39"/>
      <c r="K17" s="39"/>
      <c r="L17" s="39"/>
      <c r="M17" s="39"/>
      <c r="N17" s="39"/>
      <c r="O17" s="39"/>
      <c r="P17" s="39"/>
      <c r="Q17" s="39"/>
      <c r="R17" s="39"/>
      <c r="S17" s="39"/>
      <c r="T17" s="39"/>
      <c r="U17" s="39"/>
    </row>
    <row r="18" ht="36">
      <c r="A18" s="96" t="s">
        <v>3175</v>
      </c>
      <c r="B18" s="97" t="s">
        <v>3176</v>
      </c>
      <c r="C18" s="147" t="s">
        <v>3177</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3178</v>
      </c>
      <c r="C19" s="147" t="s">
        <v>3179</v>
      </c>
      <c r="D19" s="207"/>
      <c r="E19" s="39"/>
      <c r="F19" s="39"/>
      <c r="G19" s="39"/>
      <c r="H19" s="39"/>
      <c r="I19" s="39"/>
      <c r="J19" s="39"/>
      <c r="K19" s="39"/>
      <c r="L19" s="39"/>
      <c r="M19" s="39"/>
      <c r="N19" s="39"/>
      <c r="O19" s="39"/>
      <c r="P19" s="39"/>
      <c r="Q19" s="39"/>
      <c r="R19" s="39"/>
      <c r="S19" s="39"/>
      <c r="T19" s="39"/>
      <c r="U19" s="39"/>
    </row>
    <row r="20" ht="12.75" customHeight="1">
      <c r="A20" s="71" t="s">
        <v>3180</v>
      </c>
      <c r="B20" s="72" t="s">
        <v>2497</v>
      </c>
      <c r="C20" s="147" t="s">
        <v>3181</v>
      </c>
      <c r="D20" s="207"/>
      <c r="E20" s="39"/>
      <c r="F20" s="39"/>
      <c r="G20" s="39"/>
      <c r="H20" s="39"/>
      <c r="I20" s="39"/>
      <c r="J20" s="39"/>
      <c r="K20" s="39"/>
      <c r="L20" s="39"/>
      <c r="M20" s="39"/>
      <c r="N20" s="39"/>
      <c r="O20" s="39"/>
      <c r="P20" s="39"/>
      <c r="Q20" s="39"/>
      <c r="R20" s="39"/>
      <c r="S20" s="39"/>
      <c r="T20" s="39"/>
      <c r="U20" s="39"/>
    </row>
    <row r="21" ht="12.75" customHeight="1">
      <c r="A21" s="71" t="s">
        <v>3182</v>
      </c>
      <c r="B21" s="72" t="s">
        <v>2501</v>
      </c>
      <c r="C21" s="147" t="s">
        <v>3183</v>
      </c>
      <c r="D21" s="207"/>
      <c r="E21" s="39"/>
      <c r="F21" s="39"/>
      <c r="G21" s="39"/>
      <c r="H21" s="39"/>
      <c r="I21" s="39"/>
      <c r="J21" s="39"/>
      <c r="K21" s="39"/>
      <c r="L21" s="39"/>
      <c r="M21" s="39"/>
      <c r="N21" s="39"/>
      <c r="O21" s="39"/>
      <c r="P21" s="39"/>
      <c r="Q21" s="39"/>
      <c r="R21" s="39"/>
      <c r="S21" s="39"/>
      <c r="T21" s="39"/>
      <c r="U21" s="39"/>
    </row>
    <row r="22" ht="24">
      <c r="A22" s="71" t="s">
        <v>3184</v>
      </c>
      <c r="B22" s="72" t="s">
        <v>3185</v>
      </c>
      <c r="C22" s="147" t="s">
        <v>3186</v>
      </c>
      <c r="D22" s="207"/>
      <c r="E22" s="39"/>
      <c r="F22" s="39"/>
      <c r="G22" s="39"/>
      <c r="H22" s="39"/>
      <c r="I22" s="39"/>
      <c r="J22" s="39"/>
      <c r="K22" s="39"/>
      <c r="L22" s="39"/>
      <c r="M22" s="39"/>
      <c r="N22" s="39"/>
      <c r="O22" s="39"/>
      <c r="P22" s="39"/>
      <c r="Q22" s="39"/>
      <c r="R22" s="39"/>
      <c r="S22" s="39"/>
      <c r="T22" s="39"/>
      <c r="U22" s="39"/>
    </row>
    <row r="23" ht="24">
      <c r="A23" s="71" t="s">
        <v>3187</v>
      </c>
      <c r="B23" s="72" t="s">
        <v>3188</v>
      </c>
      <c r="C23" s="147" t="s">
        <v>3189</v>
      </c>
      <c r="D23" s="207"/>
      <c r="E23" s="39"/>
      <c r="F23" s="39"/>
      <c r="G23" s="39"/>
      <c r="H23" s="39"/>
      <c r="I23" s="39"/>
      <c r="J23" s="39"/>
      <c r="K23" s="39"/>
      <c r="L23" s="39"/>
      <c r="M23" s="39"/>
      <c r="N23" s="39"/>
      <c r="O23" s="39"/>
      <c r="P23" s="39"/>
      <c r="Q23" s="39"/>
      <c r="R23" s="39"/>
      <c r="S23" s="39"/>
      <c r="T23" s="39"/>
      <c r="U23" s="39"/>
    </row>
    <row r="24" ht="24">
      <c r="A24" s="302" t="s">
        <v>2568</v>
      </c>
      <c r="B24" s="142" t="s">
        <v>3190</v>
      </c>
      <c r="C24" s="142" t="s">
        <v>3191</v>
      </c>
      <c r="D24" s="291"/>
      <c r="E24" s="240"/>
      <c r="F24" s="39"/>
      <c r="G24" s="39"/>
      <c r="H24" s="39"/>
      <c r="I24" s="39"/>
      <c r="J24" s="39"/>
      <c r="K24" s="39"/>
      <c r="L24" s="39"/>
      <c r="M24" s="39"/>
      <c r="N24" s="39"/>
      <c r="O24" s="39"/>
      <c r="P24" s="39"/>
      <c r="Q24" s="39"/>
      <c r="R24" s="39"/>
      <c r="S24" s="39"/>
      <c r="T24" s="39"/>
      <c r="U24" s="39"/>
    </row>
    <row r="25" ht="24">
      <c r="A25" s="71"/>
      <c r="B25" s="142" t="s">
        <v>3192</v>
      </c>
      <c r="C25" s="147" t="s">
        <v>3193</v>
      </c>
      <c r="D25" s="42">
        <f>D26+D27+D36+D37+D43</f>
        <v>0</v>
      </c>
      <c r="E25" s="240"/>
      <c r="F25" s="39"/>
      <c r="G25" s="39"/>
      <c r="H25" s="39"/>
      <c r="I25" s="39"/>
      <c r="J25" s="39"/>
      <c r="K25" s="39"/>
      <c r="L25" s="39"/>
      <c r="M25" s="39"/>
      <c r="N25" s="39"/>
      <c r="O25" s="39"/>
      <c r="P25" s="39"/>
      <c r="Q25" s="39"/>
      <c r="R25" s="39"/>
      <c r="S25" s="39"/>
      <c r="T25" s="39"/>
      <c r="U25" s="39"/>
    </row>
    <row r="26" ht="12.75" customHeight="1">
      <c r="A26" s="71"/>
      <c r="B26" s="97" t="s">
        <v>3160</v>
      </c>
      <c r="C26" s="147" t="s">
        <v>3194</v>
      </c>
      <c r="D26" s="207"/>
      <c r="E26" s="39"/>
      <c r="F26" s="39"/>
      <c r="G26" s="39"/>
      <c r="H26" s="39"/>
      <c r="I26" s="39"/>
      <c r="J26" s="39"/>
      <c r="K26" s="39"/>
      <c r="L26" s="39"/>
      <c r="M26" s="39"/>
      <c r="N26" s="39"/>
      <c r="O26" s="39"/>
      <c r="P26" s="39"/>
      <c r="Q26" s="39"/>
      <c r="R26" s="39"/>
      <c r="S26" s="39"/>
      <c r="T26" s="39"/>
      <c r="U26" s="39"/>
    </row>
    <row r="27" ht="12.75" customHeight="1">
      <c r="A27" s="96" t="s">
        <v>2436</v>
      </c>
      <c r="B27" s="97" t="s">
        <v>3195</v>
      </c>
      <c r="C27" s="147" t="s">
        <v>3196</v>
      </c>
      <c r="D27" s="42">
        <f>SUM(D28:D35)</f>
        <v>0</v>
      </c>
      <c r="E27" s="39"/>
      <c r="F27" s="39"/>
      <c r="G27" s="39"/>
      <c r="H27" s="39"/>
      <c r="I27" s="39"/>
      <c r="J27" s="39"/>
      <c r="K27" s="39"/>
      <c r="L27" s="39"/>
      <c r="M27" s="39"/>
      <c r="N27" s="39"/>
      <c r="O27" s="39"/>
      <c r="P27" s="39"/>
      <c r="Q27" s="39"/>
      <c r="R27" s="39"/>
      <c r="S27" s="39"/>
      <c r="T27" s="39"/>
      <c r="U27" s="39"/>
    </row>
    <row r="28" ht="12.75" customHeight="1">
      <c r="A28" s="71" t="s">
        <v>2438</v>
      </c>
      <c r="B28" s="72" t="s">
        <v>2439</v>
      </c>
      <c r="C28" s="147" t="s">
        <v>3197</v>
      </c>
      <c r="D28" s="207"/>
      <c r="E28" s="39"/>
      <c r="F28" s="39"/>
      <c r="G28" s="39"/>
      <c r="H28" s="39"/>
      <c r="I28" s="39"/>
      <c r="J28" s="39"/>
      <c r="K28" s="39"/>
      <c r="L28" s="39"/>
      <c r="M28" s="39"/>
      <c r="N28" s="39"/>
      <c r="O28" s="39"/>
      <c r="P28" s="39"/>
      <c r="Q28" s="39"/>
      <c r="R28" s="39"/>
      <c r="S28" s="39"/>
      <c r="T28" s="39"/>
      <c r="U28" s="39"/>
    </row>
    <row r="29" ht="12.75" customHeight="1">
      <c r="A29" s="71" t="s">
        <v>2440</v>
      </c>
      <c r="B29" s="72" t="s">
        <v>2441</v>
      </c>
      <c r="C29" s="147" t="s">
        <v>3198</v>
      </c>
      <c r="D29" s="207"/>
      <c r="E29" s="39"/>
      <c r="F29" s="39"/>
      <c r="G29" s="39"/>
      <c r="H29" s="39"/>
      <c r="I29" s="39"/>
      <c r="J29" s="39"/>
      <c r="K29" s="39"/>
      <c r="L29" s="39"/>
      <c r="M29" s="39"/>
      <c r="N29" s="39"/>
      <c r="O29" s="39"/>
      <c r="P29" s="39"/>
      <c r="Q29" s="39"/>
      <c r="R29" s="39"/>
      <c r="S29" s="39"/>
      <c r="T29" s="39"/>
      <c r="U29" s="39"/>
    </row>
    <row r="30" ht="12.75" customHeight="1">
      <c r="A30" s="71" t="s">
        <v>2442</v>
      </c>
      <c r="B30" s="72" t="s">
        <v>3166</v>
      </c>
      <c r="C30" s="147" t="s">
        <v>3199</v>
      </c>
      <c r="D30" s="207"/>
      <c r="E30" s="39"/>
      <c r="F30" s="39"/>
      <c r="G30" s="39"/>
      <c r="H30" s="39"/>
      <c r="I30" s="39"/>
      <c r="J30" s="39"/>
      <c r="K30" s="39"/>
      <c r="L30" s="39"/>
      <c r="M30" s="39"/>
      <c r="N30" s="39"/>
      <c r="O30" s="39"/>
      <c r="P30" s="39"/>
      <c r="Q30" s="39"/>
      <c r="R30" s="39"/>
      <c r="S30" s="39"/>
      <c r="T30" s="39"/>
      <c r="U30" s="39"/>
    </row>
    <row r="31" ht="12.75" customHeight="1">
      <c r="A31" s="71" t="s">
        <v>2450</v>
      </c>
      <c r="B31" s="72" t="s">
        <v>2451</v>
      </c>
      <c r="C31" s="147" t="s">
        <v>3200</v>
      </c>
      <c r="D31" s="207"/>
      <c r="E31" s="39"/>
      <c r="F31" s="39"/>
      <c r="G31" s="39"/>
      <c r="H31" s="39"/>
      <c r="I31" s="39"/>
      <c r="J31" s="39"/>
      <c r="K31" s="39"/>
      <c r="L31" s="39"/>
      <c r="M31" s="39"/>
      <c r="N31" s="39"/>
      <c r="O31" s="39"/>
      <c r="P31" s="39"/>
      <c r="Q31" s="39"/>
      <c r="R31" s="39"/>
      <c r="S31" s="39"/>
      <c r="T31" s="39"/>
      <c r="U31" s="39"/>
    </row>
    <row r="32" ht="12.75">
      <c r="A32" s="71" t="s">
        <v>2452</v>
      </c>
      <c r="B32" s="73" t="s">
        <v>3169</v>
      </c>
      <c r="C32" s="147" t="s">
        <v>3201</v>
      </c>
      <c r="D32" s="207"/>
      <c r="E32" s="240"/>
      <c r="F32" s="39"/>
      <c r="G32" s="39"/>
      <c r="H32" s="39"/>
      <c r="I32" s="39"/>
      <c r="J32" s="39"/>
      <c r="K32" s="39"/>
      <c r="L32" s="39"/>
      <c r="M32" s="39"/>
      <c r="N32" s="39"/>
      <c r="O32" s="39"/>
      <c r="P32" s="39"/>
      <c r="Q32" s="39"/>
      <c r="R32" s="39"/>
      <c r="S32" s="39"/>
      <c r="T32" s="39"/>
      <c r="U32" s="39"/>
    </row>
    <row r="33" ht="12.75" customHeight="1">
      <c r="A33" s="71" t="s">
        <v>2468</v>
      </c>
      <c r="B33" s="73" t="s">
        <v>2469</v>
      </c>
      <c r="C33" s="147" t="s">
        <v>3202</v>
      </c>
      <c r="D33" s="207"/>
      <c r="E33" s="39"/>
      <c r="F33" s="39"/>
      <c r="G33" s="39"/>
      <c r="H33" s="39"/>
      <c r="I33" s="39"/>
      <c r="J33" s="39"/>
      <c r="K33" s="39"/>
      <c r="L33" s="39"/>
      <c r="M33" s="39"/>
      <c r="N33" s="39"/>
      <c r="O33" s="39"/>
      <c r="P33" s="39"/>
      <c r="Q33" s="39"/>
      <c r="R33" s="39"/>
      <c r="S33" s="39"/>
      <c r="T33" s="39"/>
      <c r="U33" s="39"/>
    </row>
    <row r="34" ht="12.75" customHeight="1">
      <c r="A34" s="71" t="s">
        <v>2470</v>
      </c>
      <c r="B34" s="73" t="s">
        <v>2471</v>
      </c>
      <c r="C34" s="147" t="s">
        <v>3203</v>
      </c>
      <c r="D34" s="207"/>
      <c r="E34" s="240"/>
      <c r="F34" s="39"/>
      <c r="G34" s="39"/>
      <c r="H34" s="39"/>
      <c r="I34" s="39"/>
      <c r="J34" s="39"/>
      <c r="K34" s="39"/>
      <c r="L34" s="39"/>
      <c r="M34" s="39"/>
      <c r="N34" s="39"/>
      <c r="O34" s="39"/>
      <c r="P34" s="39"/>
      <c r="Q34" s="39"/>
      <c r="R34" s="39"/>
      <c r="S34" s="39"/>
      <c r="T34" s="39"/>
      <c r="U34" s="39"/>
    </row>
    <row r="35" ht="12.75" customHeight="1">
      <c r="A35" s="71" t="s">
        <v>2472</v>
      </c>
      <c r="B35" s="73" t="s">
        <v>2473</v>
      </c>
      <c r="C35" s="147" t="s">
        <v>3204</v>
      </c>
      <c r="D35" s="207"/>
      <c r="E35" s="39"/>
      <c r="F35" s="39"/>
      <c r="G35" s="39"/>
      <c r="H35" s="39"/>
      <c r="I35" s="39"/>
      <c r="J35" s="39"/>
      <c r="K35" s="39"/>
      <c r="L35" s="39"/>
      <c r="M35" s="39"/>
      <c r="N35" s="39"/>
      <c r="O35" s="39"/>
      <c r="P35" s="39"/>
      <c r="Q35" s="39"/>
      <c r="R35" s="39"/>
      <c r="S35" s="39"/>
      <c r="T35" s="39"/>
      <c r="U35" s="39"/>
    </row>
    <row r="36" ht="12.75" customHeight="1">
      <c r="A36" s="96" t="s">
        <v>2474</v>
      </c>
      <c r="B36" s="97" t="s">
        <v>3142</v>
      </c>
      <c r="C36" s="147" t="s">
        <v>3205</v>
      </c>
      <c r="D36" s="207"/>
      <c r="E36" s="39"/>
      <c r="F36" s="39"/>
      <c r="G36" s="39"/>
      <c r="H36" s="39"/>
      <c r="I36" s="39"/>
      <c r="J36" s="39"/>
      <c r="K36" s="39"/>
      <c r="L36" s="39"/>
      <c r="M36" s="39"/>
      <c r="N36" s="39"/>
      <c r="O36" s="39"/>
      <c r="P36" s="39"/>
      <c r="Q36" s="39"/>
      <c r="R36" s="39"/>
      <c r="S36" s="39"/>
      <c r="T36" s="39"/>
      <c r="U36" s="39"/>
    </row>
    <row r="37" ht="36">
      <c r="A37" s="96" t="s">
        <v>3175</v>
      </c>
      <c r="B37" s="97" t="s">
        <v>3206</v>
      </c>
      <c r="C37" s="147" t="s">
        <v>3207</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3178</v>
      </c>
      <c r="C38" s="147" t="s">
        <v>3208</v>
      </c>
      <c r="D38" s="207"/>
      <c r="E38" s="39"/>
      <c r="F38" s="39"/>
      <c r="G38" s="39"/>
      <c r="H38" s="39"/>
      <c r="I38" s="39"/>
      <c r="J38" s="39"/>
      <c r="K38" s="39"/>
      <c r="L38" s="39"/>
      <c r="M38" s="39"/>
      <c r="N38" s="39"/>
      <c r="O38" s="39"/>
      <c r="P38" s="39"/>
      <c r="Q38" s="39"/>
      <c r="R38" s="39"/>
      <c r="S38" s="39"/>
      <c r="T38" s="39"/>
      <c r="U38" s="39"/>
    </row>
    <row r="39" ht="12.75" customHeight="1">
      <c r="A39" s="71" t="s">
        <v>3180</v>
      </c>
      <c r="B39" s="72" t="s">
        <v>2497</v>
      </c>
      <c r="C39" s="147" t="s">
        <v>3209</v>
      </c>
      <c r="D39" s="207"/>
      <c r="E39" s="39"/>
      <c r="F39" s="39"/>
      <c r="G39" s="39"/>
      <c r="H39" s="39"/>
      <c r="I39" s="39"/>
      <c r="J39" s="39"/>
      <c r="K39" s="39"/>
      <c r="L39" s="39"/>
      <c r="M39" s="39"/>
      <c r="N39" s="39"/>
      <c r="O39" s="39"/>
      <c r="P39" s="39"/>
      <c r="Q39" s="39"/>
      <c r="R39" s="39"/>
      <c r="S39" s="39"/>
      <c r="T39" s="39"/>
      <c r="U39" s="39"/>
    </row>
    <row r="40" ht="12.75" customHeight="1">
      <c r="A40" s="71" t="s">
        <v>3182</v>
      </c>
      <c r="B40" s="72" t="s">
        <v>2501</v>
      </c>
      <c r="C40" s="147" t="s">
        <v>3210</v>
      </c>
      <c r="D40" s="207"/>
      <c r="E40" s="39"/>
      <c r="F40" s="39"/>
      <c r="G40" s="39"/>
      <c r="H40" s="39"/>
      <c r="I40" s="39"/>
      <c r="J40" s="39"/>
      <c r="K40" s="39"/>
      <c r="L40" s="39"/>
      <c r="M40" s="39"/>
      <c r="N40" s="39"/>
      <c r="O40" s="39"/>
      <c r="P40" s="39"/>
      <c r="Q40" s="39"/>
      <c r="R40" s="39"/>
      <c r="S40" s="39"/>
      <c r="T40" s="39"/>
      <c r="U40" s="39"/>
    </row>
    <row r="41" ht="24">
      <c r="A41" s="71" t="s">
        <v>3211</v>
      </c>
      <c r="B41" s="72" t="s">
        <v>3185</v>
      </c>
      <c r="C41" s="147" t="s">
        <v>3212</v>
      </c>
      <c r="D41" s="207"/>
      <c r="E41" s="39"/>
      <c r="F41" s="39"/>
      <c r="G41" s="39"/>
      <c r="H41" s="39"/>
      <c r="I41" s="39"/>
      <c r="J41" s="39"/>
      <c r="K41" s="39"/>
      <c r="L41" s="39"/>
      <c r="M41" s="39"/>
      <c r="N41" s="39"/>
      <c r="O41" s="39"/>
      <c r="P41" s="39"/>
      <c r="Q41" s="39"/>
      <c r="R41" s="39"/>
      <c r="S41" s="39"/>
      <c r="T41" s="39"/>
      <c r="U41" s="39"/>
    </row>
    <row r="42" ht="24">
      <c r="A42" s="71" t="s">
        <v>3187</v>
      </c>
      <c r="B42" s="72" t="s">
        <v>3188</v>
      </c>
      <c r="C42" s="147" t="s">
        <v>3213</v>
      </c>
      <c r="D42" s="207"/>
      <c r="E42" s="39"/>
      <c r="F42" s="39"/>
      <c r="G42" s="39"/>
      <c r="H42" s="39"/>
      <c r="I42" s="39"/>
      <c r="J42" s="39"/>
      <c r="K42" s="39"/>
      <c r="L42" s="39"/>
      <c r="M42" s="39"/>
      <c r="N42" s="39"/>
      <c r="O42" s="39"/>
      <c r="P42" s="39"/>
      <c r="Q42" s="39"/>
      <c r="R42" s="39"/>
      <c r="S42" s="39"/>
      <c r="T42" s="39"/>
      <c r="U42" s="39"/>
    </row>
    <row r="43" ht="12.75" customHeight="1">
      <c r="A43" s="302" t="s">
        <v>2568</v>
      </c>
      <c r="B43" s="142" t="s">
        <v>3190</v>
      </c>
      <c r="C43" s="142" t="s">
        <v>3214</v>
      </c>
      <c r="D43" s="291"/>
      <c r="E43" s="240"/>
      <c r="F43" s="39"/>
      <c r="G43" s="39"/>
      <c r="H43" s="39"/>
      <c r="I43" s="39"/>
      <c r="J43" s="39"/>
      <c r="K43" s="39"/>
      <c r="L43" s="39"/>
      <c r="M43" s="39"/>
      <c r="N43" s="39"/>
      <c r="O43" s="39"/>
      <c r="P43" s="39"/>
      <c r="Q43" s="39"/>
      <c r="R43" s="39"/>
      <c r="S43" s="39"/>
      <c r="T43" s="39"/>
      <c r="U43" s="39"/>
    </row>
    <row r="44" ht="24">
      <c r="A44" s="71"/>
      <c r="B44" s="97" t="s">
        <v>3215</v>
      </c>
      <c r="C44" s="147" t="s">
        <v>3216</v>
      </c>
      <c r="D44" s="42">
        <f>D5+D6-D25</f>
        <v>0</v>
      </c>
      <c r="E44" s="39"/>
      <c r="F44" s="39"/>
      <c r="G44" s="39"/>
      <c r="H44" s="39"/>
      <c r="I44" s="39"/>
      <c r="J44" s="39"/>
      <c r="K44" s="39"/>
      <c r="L44" s="39"/>
      <c r="M44" s="39"/>
      <c r="N44" s="39"/>
      <c r="O44" s="39"/>
      <c r="P44" s="39"/>
      <c r="Q44" s="39"/>
      <c r="R44" s="39"/>
      <c r="S44" s="39"/>
      <c r="T44" s="39"/>
      <c r="U44" s="39"/>
    </row>
    <row r="45" ht="24">
      <c r="A45" s="96"/>
      <c r="B45" s="142" t="s">
        <v>3217</v>
      </c>
      <c r="C45" s="147" t="s">
        <v>3218</v>
      </c>
      <c r="D45" s="42">
        <f>D46+D51+D92+D97+D103</f>
        <v>0</v>
      </c>
      <c r="E45" s="240"/>
      <c r="F45" s="39"/>
      <c r="G45" s="39"/>
      <c r="H45" s="39"/>
      <c r="I45" s="39"/>
      <c r="J45" s="39"/>
      <c r="K45" s="39"/>
      <c r="L45" s="39"/>
      <c r="M45" s="39"/>
      <c r="N45" s="39"/>
      <c r="O45" s="39"/>
      <c r="P45" s="39"/>
      <c r="Q45" s="39"/>
      <c r="R45" s="39"/>
      <c r="S45" s="39"/>
      <c r="T45" s="39"/>
      <c r="U45" s="39"/>
    </row>
    <row r="46" ht="24">
      <c r="A46" s="71"/>
      <c r="B46" s="97" t="s">
        <v>3219</v>
      </c>
      <c r="C46" s="147" t="s">
        <v>3220</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3221</v>
      </c>
      <c r="C47" s="147" t="s">
        <v>3222</v>
      </c>
      <c r="D47" s="207"/>
      <c r="E47" s="39"/>
      <c r="F47" s="39"/>
      <c r="G47" s="39"/>
      <c r="H47" s="39"/>
      <c r="I47" s="39"/>
      <c r="J47" s="39"/>
      <c r="K47" s="39"/>
      <c r="L47" s="39"/>
      <c r="M47" s="39"/>
      <c r="N47" s="39"/>
      <c r="O47" s="39"/>
      <c r="P47" s="39"/>
      <c r="Q47" s="39"/>
      <c r="R47" s="39"/>
      <c r="S47" s="39"/>
      <c r="T47" s="39"/>
      <c r="U47" s="39"/>
    </row>
    <row r="48" ht="12.75" customHeight="1">
      <c r="A48" s="71"/>
      <c r="B48" s="72" t="s">
        <v>3223</v>
      </c>
      <c r="C48" s="147" t="s">
        <v>3224</v>
      </c>
      <c r="D48" s="207"/>
      <c r="E48" s="39"/>
      <c r="F48" s="39"/>
      <c r="G48" s="39"/>
      <c r="H48" s="39"/>
      <c r="I48" s="39"/>
      <c r="J48" s="39"/>
      <c r="K48" s="39"/>
      <c r="L48" s="39"/>
      <c r="M48" s="39"/>
      <c r="N48" s="39"/>
      <c r="O48" s="39"/>
      <c r="P48" s="39"/>
      <c r="Q48" s="39"/>
      <c r="R48" s="39"/>
      <c r="S48" s="39"/>
      <c r="T48" s="39"/>
      <c r="U48" s="39"/>
    </row>
    <row r="49" ht="12.75" customHeight="1">
      <c r="A49" s="71"/>
      <c r="B49" s="72" t="s">
        <v>3225</v>
      </c>
      <c r="C49" s="147" t="s">
        <v>3226</v>
      </c>
      <c r="D49" s="207"/>
      <c r="E49" s="39"/>
      <c r="F49" s="39"/>
      <c r="G49" s="39"/>
      <c r="H49" s="39"/>
      <c r="I49" s="39"/>
      <c r="J49" s="39"/>
      <c r="K49" s="39"/>
      <c r="L49" s="39"/>
      <c r="M49" s="39"/>
      <c r="N49" s="39"/>
      <c r="O49" s="39"/>
      <c r="P49" s="39"/>
      <c r="Q49" s="39"/>
      <c r="R49" s="39"/>
      <c r="S49" s="39"/>
      <c r="T49" s="39"/>
      <c r="U49" s="39"/>
    </row>
    <row r="50" ht="12.75" customHeight="1">
      <c r="A50" s="71"/>
      <c r="B50" s="72" t="s">
        <v>3227</v>
      </c>
      <c r="C50" s="147" t="s">
        <v>3228</v>
      </c>
      <c r="D50" s="207"/>
      <c r="E50" s="39"/>
      <c r="F50" s="39"/>
      <c r="G50" s="39"/>
      <c r="H50" s="39"/>
      <c r="I50" s="39"/>
      <c r="J50" s="39"/>
      <c r="K50" s="39"/>
      <c r="L50" s="39"/>
      <c r="M50" s="39"/>
      <c r="N50" s="39"/>
      <c r="O50" s="39"/>
      <c r="P50" s="39"/>
      <c r="Q50" s="39"/>
      <c r="R50" s="39"/>
      <c r="S50" s="39"/>
      <c r="T50" s="39"/>
      <c r="U50" s="39"/>
    </row>
    <row r="51" ht="24">
      <c r="A51" s="96" t="s">
        <v>2436</v>
      </c>
      <c r="B51" s="142" t="s">
        <v>3229</v>
      </c>
      <c r="C51" s="147" t="s">
        <v>3230</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2438</v>
      </c>
      <c r="B52" s="97" t="s">
        <v>3231</v>
      </c>
      <c r="C52" s="147" t="s">
        <v>3232</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3221</v>
      </c>
      <c r="C53" s="147" t="s">
        <v>3233</v>
      </c>
      <c r="D53" s="207"/>
      <c r="E53" s="39"/>
      <c r="F53" s="39"/>
      <c r="G53" s="39"/>
      <c r="H53" s="39"/>
      <c r="I53" s="39"/>
      <c r="J53" s="39"/>
      <c r="K53" s="39"/>
      <c r="L53" s="39"/>
      <c r="M53" s="39"/>
      <c r="N53" s="39"/>
      <c r="O53" s="39"/>
      <c r="P53" s="39"/>
      <c r="Q53" s="39"/>
      <c r="R53" s="39"/>
      <c r="S53" s="39"/>
      <c r="T53" s="39"/>
      <c r="U53" s="39"/>
    </row>
    <row r="54" ht="12.75" customHeight="1">
      <c r="A54" s="71"/>
      <c r="B54" s="72" t="s">
        <v>3223</v>
      </c>
      <c r="C54" s="147" t="s">
        <v>3234</v>
      </c>
      <c r="D54" s="207"/>
      <c r="E54" s="39"/>
      <c r="F54" s="39"/>
      <c r="G54" s="39"/>
      <c r="H54" s="39"/>
      <c r="I54" s="39"/>
      <c r="J54" s="39"/>
      <c r="K54" s="39"/>
      <c r="L54" s="39"/>
      <c r="M54" s="39"/>
      <c r="N54" s="39"/>
      <c r="O54" s="39"/>
      <c r="P54" s="39"/>
      <c r="Q54" s="39"/>
      <c r="R54" s="39"/>
      <c r="S54" s="39"/>
      <c r="T54" s="39"/>
      <c r="U54" s="39"/>
    </row>
    <row r="55" ht="12.75" customHeight="1">
      <c r="A55" s="96"/>
      <c r="B55" s="72" t="s">
        <v>3225</v>
      </c>
      <c r="C55" s="147" t="s">
        <v>3235</v>
      </c>
      <c r="D55" s="207"/>
      <c r="E55" s="39"/>
      <c r="F55" s="39"/>
      <c r="G55" s="39"/>
      <c r="H55" s="39"/>
      <c r="I55" s="39"/>
      <c r="J55" s="39"/>
      <c r="K55" s="39"/>
      <c r="L55" s="39"/>
      <c r="M55" s="39"/>
      <c r="N55" s="39"/>
      <c r="O55" s="39"/>
      <c r="P55" s="39"/>
      <c r="Q55" s="39"/>
      <c r="R55" s="39"/>
      <c r="S55" s="39"/>
      <c r="T55" s="39"/>
      <c r="U55" s="39"/>
    </row>
    <row r="56" ht="12.75" customHeight="1">
      <c r="A56" s="71"/>
      <c r="B56" s="72" t="s">
        <v>3227</v>
      </c>
      <c r="C56" s="147" t="s">
        <v>3236</v>
      </c>
      <c r="D56" s="207"/>
      <c r="E56" s="39"/>
      <c r="F56" s="39"/>
      <c r="G56" s="39"/>
      <c r="H56" s="39"/>
      <c r="I56" s="39"/>
      <c r="J56" s="39"/>
      <c r="K56" s="39"/>
      <c r="L56" s="39"/>
      <c r="M56" s="39"/>
      <c r="N56" s="39"/>
      <c r="O56" s="39"/>
      <c r="P56" s="39"/>
      <c r="Q56" s="39"/>
      <c r="R56" s="39"/>
      <c r="S56" s="39"/>
      <c r="T56" s="39"/>
      <c r="U56" s="39"/>
    </row>
    <row r="57" ht="12.75" customHeight="1">
      <c r="A57" s="96" t="s">
        <v>2440</v>
      </c>
      <c r="B57" s="97" t="s">
        <v>3237</v>
      </c>
      <c r="C57" s="147" t="s">
        <v>3238</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3221</v>
      </c>
      <c r="C58" s="147" t="s">
        <v>3239</v>
      </c>
      <c r="D58" s="207"/>
      <c r="E58" s="39"/>
      <c r="F58" s="39"/>
      <c r="G58" s="39"/>
      <c r="H58" s="39"/>
      <c r="I58" s="39"/>
      <c r="J58" s="39"/>
      <c r="K58" s="39"/>
      <c r="L58" s="39"/>
      <c r="M58" s="39"/>
      <c r="N58" s="39"/>
      <c r="O58" s="39"/>
      <c r="P58" s="39"/>
      <c r="Q58" s="39"/>
      <c r="R58" s="39"/>
      <c r="S58" s="39"/>
      <c r="T58" s="39"/>
      <c r="U58" s="39"/>
    </row>
    <row r="59" ht="12.75" customHeight="1">
      <c r="A59" s="71"/>
      <c r="B59" s="72" t="s">
        <v>3223</v>
      </c>
      <c r="C59" s="147" t="s">
        <v>3240</v>
      </c>
      <c r="D59" s="207"/>
      <c r="E59" s="39"/>
      <c r="F59" s="39"/>
      <c r="G59" s="39"/>
      <c r="H59" s="39"/>
      <c r="I59" s="39"/>
      <c r="J59" s="39"/>
      <c r="K59" s="39"/>
      <c r="L59" s="39"/>
      <c r="M59" s="39"/>
      <c r="N59" s="39"/>
      <c r="O59" s="39"/>
      <c r="P59" s="39"/>
      <c r="Q59" s="39"/>
      <c r="R59" s="39"/>
      <c r="S59" s="39"/>
      <c r="T59" s="39"/>
      <c r="U59" s="39"/>
    </row>
    <row r="60" ht="12.75" customHeight="1">
      <c r="A60" s="71"/>
      <c r="B60" s="72" t="s">
        <v>3225</v>
      </c>
      <c r="C60" s="147" t="s">
        <v>3241</v>
      </c>
      <c r="D60" s="207"/>
      <c r="E60" s="39"/>
      <c r="F60" s="39"/>
      <c r="G60" s="39"/>
      <c r="H60" s="39"/>
      <c r="I60" s="39"/>
      <c r="J60" s="39"/>
      <c r="K60" s="39"/>
      <c r="L60" s="39"/>
      <c r="M60" s="39"/>
      <c r="N60" s="39"/>
      <c r="O60" s="39"/>
      <c r="P60" s="39"/>
      <c r="Q60" s="39"/>
      <c r="R60" s="39"/>
      <c r="S60" s="39"/>
      <c r="T60" s="39"/>
      <c r="U60" s="39"/>
    </row>
    <row r="61" ht="12.75" customHeight="1">
      <c r="A61" s="71"/>
      <c r="B61" s="72" t="s">
        <v>3227</v>
      </c>
      <c r="C61" s="147" t="s">
        <v>3242</v>
      </c>
      <c r="D61" s="207"/>
      <c r="E61" s="39"/>
      <c r="F61" s="39"/>
      <c r="G61" s="39"/>
      <c r="H61" s="39"/>
      <c r="I61" s="39"/>
      <c r="J61" s="39"/>
      <c r="K61" s="39"/>
      <c r="L61" s="39"/>
      <c r="M61" s="39"/>
      <c r="N61" s="39"/>
      <c r="O61" s="39"/>
      <c r="P61" s="39"/>
      <c r="Q61" s="39"/>
      <c r="R61" s="39"/>
      <c r="S61" s="39"/>
      <c r="T61" s="39"/>
      <c r="U61" s="39"/>
    </row>
    <row r="62" ht="12.75" customHeight="1">
      <c r="A62" s="96" t="s">
        <v>2442</v>
      </c>
      <c r="B62" s="97" t="s">
        <v>3243</v>
      </c>
      <c r="C62" s="147" t="s">
        <v>3244</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3221</v>
      </c>
      <c r="C63" s="147" t="s">
        <v>3245</v>
      </c>
      <c r="D63" s="207"/>
      <c r="E63" s="39"/>
      <c r="F63" s="39"/>
      <c r="G63" s="39"/>
      <c r="H63" s="39"/>
      <c r="I63" s="39"/>
      <c r="J63" s="39"/>
      <c r="K63" s="39"/>
      <c r="L63" s="39"/>
      <c r="M63" s="39"/>
      <c r="N63" s="39"/>
      <c r="O63" s="39"/>
      <c r="P63" s="39"/>
      <c r="Q63" s="39"/>
      <c r="R63" s="39"/>
      <c r="S63" s="39"/>
      <c r="T63" s="39"/>
      <c r="U63" s="39"/>
    </row>
    <row r="64" ht="12.75" customHeight="1">
      <c r="A64" s="71"/>
      <c r="B64" s="72" t="s">
        <v>3223</v>
      </c>
      <c r="C64" s="147" t="s">
        <v>3246</v>
      </c>
      <c r="D64" s="207"/>
      <c r="E64" s="39"/>
      <c r="F64" s="39"/>
      <c r="G64" s="39"/>
      <c r="H64" s="39"/>
      <c r="I64" s="39"/>
      <c r="J64" s="39"/>
      <c r="K64" s="39"/>
      <c r="L64" s="39"/>
      <c r="M64" s="39"/>
      <c r="N64" s="39"/>
      <c r="O64" s="39"/>
      <c r="P64" s="39"/>
      <c r="Q64" s="39"/>
      <c r="R64" s="39"/>
      <c r="S64" s="39"/>
      <c r="T64" s="39"/>
      <c r="U64" s="39"/>
    </row>
    <row r="65" ht="12.75" customHeight="1">
      <c r="A65" s="96"/>
      <c r="B65" s="72" t="s">
        <v>3225</v>
      </c>
      <c r="C65" s="147" t="s">
        <v>3247</v>
      </c>
      <c r="D65" s="207"/>
      <c r="E65" s="39"/>
      <c r="F65" s="39"/>
      <c r="G65" s="39"/>
      <c r="H65" s="39"/>
      <c r="I65" s="39"/>
      <c r="J65" s="39"/>
      <c r="K65" s="39"/>
      <c r="L65" s="39"/>
      <c r="M65" s="39"/>
      <c r="N65" s="39"/>
      <c r="O65" s="39"/>
      <c r="P65" s="39"/>
      <c r="Q65" s="39"/>
      <c r="R65" s="39"/>
      <c r="S65" s="39"/>
      <c r="T65" s="39"/>
      <c r="U65" s="39"/>
    </row>
    <row r="66" ht="12.75" customHeight="1">
      <c r="A66" s="71"/>
      <c r="B66" s="72" t="s">
        <v>3227</v>
      </c>
      <c r="C66" s="147" t="s">
        <v>3248</v>
      </c>
      <c r="D66" s="207"/>
      <c r="E66" s="39"/>
      <c r="F66" s="39"/>
      <c r="G66" s="39"/>
      <c r="H66" s="39"/>
      <c r="I66" s="39"/>
      <c r="J66" s="39"/>
      <c r="K66" s="39"/>
      <c r="L66" s="39"/>
      <c r="M66" s="39"/>
      <c r="N66" s="39"/>
      <c r="O66" s="39"/>
      <c r="P66" s="39"/>
      <c r="Q66" s="39"/>
      <c r="R66" s="39"/>
      <c r="S66" s="39"/>
      <c r="T66" s="39"/>
      <c r="U66" s="39"/>
    </row>
    <row r="67" ht="12.75" customHeight="1">
      <c r="A67" s="96" t="s">
        <v>2450</v>
      </c>
      <c r="B67" s="97" t="s">
        <v>3249</v>
      </c>
      <c r="C67" s="147" t="s">
        <v>3250</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3221</v>
      </c>
      <c r="C68" s="147" t="s">
        <v>3251</v>
      </c>
      <c r="D68" s="207"/>
      <c r="E68" s="39"/>
      <c r="F68" s="39"/>
      <c r="G68" s="39"/>
      <c r="H68" s="39"/>
      <c r="I68" s="39"/>
      <c r="J68" s="39"/>
      <c r="K68" s="39"/>
      <c r="L68" s="39"/>
      <c r="M68" s="39"/>
      <c r="N68" s="39"/>
      <c r="O68" s="39"/>
      <c r="P68" s="39"/>
      <c r="Q68" s="39"/>
      <c r="R68" s="39"/>
      <c r="S68" s="39"/>
      <c r="T68" s="39"/>
      <c r="U68" s="39"/>
    </row>
    <row r="69" ht="12.75" customHeight="1">
      <c r="A69" s="71"/>
      <c r="B69" s="72" t="s">
        <v>3223</v>
      </c>
      <c r="C69" s="147" t="s">
        <v>3252</v>
      </c>
      <c r="D69" s="207"/>
      <c r="E69" s="39"/>
      <c r="F69" s="39"/>
      <c r="G69" s="39"/>
      <c r="H69" s="39"/>
      <c r="I69" s="39"/>
      <c r="J69" s="39"/>
      <c r="K69" s="39"/>
      <c r="L69" s="39"/>
      <c r="M69" s="39"/>
      <c r="N69" s="39"/>
      <c r="O69" s="39"/>
      <c r="P69" s="39"/>
      <c r="Q69" s="39"/>
      <c r="R69" s="39"/>
      <c r="S69" s="39"/>
      <c r="T69" s="39"/>
      <c r="U69" s="39"/>
    </row>
    <row r="70" ht="12.75" customHeight="1">
      <c r="A70" s="71"/>
      <c r="B70" s="72" t="s">
        <v>3225</v>
      </c>
      <c r="C70" s="147" t="s">
        <v>3253</v>
      </c>
      <c r="D70" s="207"/>
      <c r="E70" s="39"/>
      <c r="F70" s="39"/>
      <c r="G70" s="39"/>
      <c r="H70" s="39"/>
      <c r="I70" s="39"/>
      <c r="J70" s="39"/>
      <c r="K70" s="39"/>
      <c r="L70" s="39"/>
      <c r="M70" s="39"/>
      <c r="N70" s="39"/>
      <c r="O70" s="39"/>
      <c r="P70" s="39"/>
      <c r="Q70" s="39"/>
      <c r="R70" s="39"/>
      <c r="S70" s="39"/>
      <c r="T70" s="39"/>
      <c r="U70" s="39"/>
    </row>
    <row r="71" ht="12.75" customHeight="1">
      <c r="A71" s="71"/>
      <c r="B71" s="72" t="s">
        <v>3227</v>
      </c>
      <c r="C71" s="147" t="s">
        <v>3254</v>
      </c>
      <c r="D71" s="207"/>
      <c r="E71" s="39"/>
      <c r="F71" s="39"/>
      <c r="G71" s="39"/>
      <c r="H71" s="39"/>
      <c r="I71" s="39"/>
      <c r="J71" s="39"/>
      <c r="K71" s="39"/>
      <c r="L71" s="39"/>
      <c r="M71" s="39"/>
      <c r="N71" s="39"/>
      <c r="O71" s="39"/>
      <c r="P71" s="39"/>
      <c r="Q71" s="39"/>
      <c r="R71" s="39"/>
      <c r="S71" s="39"/>
      <c r="T71" s="39"/>
      <c r="U71" s="39"/>
    </row>
    <row r="72" ht="24">
      <c r="A72" s="96" t="s">
        <v>2452</v>
      </c>
      <c r="B72" s="142" t="s">
        <v>3255</v>
      </c>
      <c r="C72" s="147" t="s">
        <v>3256</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3221</v>
      </c>
      <c r="C73" s="147" t="s">
        <v>3257</v>
      </c>
      <c r="D73" s="207"/>
      <c r="E73" s="39"/>
      <c r="F73" s="39"/>
      <c r="G73" s="39"/>
      <c r="H73" s="39"/>
      <c r="I73" s="39"/>
      <c r="J73" s="39"/>
      <c r="K73" s="39"/>
      <c r="L73" s="39"/>
      <c r="M73" s="39"/>
      <c r="N73" s="39"/>
      <c r="O73" s="39"/>
      <c r="P73" s="39"/>
      <c r="Q73" s="39"/>
      <c r="R73" s="39"/>
      <c r="S73" s="39"/>
      <c r="T73" s="39"/>
      <c r="U73" s="39"/>
    </row>
    <row r="74" ht="12.75" customHeight="1">
      <c r="A74" s="71"/>
      <c r="B74" s="72" t="s">
        <v>3223</v>
      </c>
      <c r="C74" s="147" t="s">
        <v>3258</v>
      </c>
      <c r="D74" s="207"/>
      <c r="E74" s="39"/>
      <c r="F74" s="39"/>
      <c r="G74" s="39"/>
      <c r="H74" s="39"/>
      <c r="I74" s="39"/>
      <c r="J74" s="39"/>
      <c r="K74" s="39"/>
      <c r="L74" s="39"/>
      <c r="M74" s="39"/>
      <c r="N74" s="39"/>
      <c r="O74" s="39"/>
      <c r="P74" s="39"/>
      <c r="Q74" s="39"/>
      <c r="R74" s="39"/>
      <c r="S74" s="39"/>
      <c r="T74" s="39"/>
      <c r="U74" s="39"/>
    </row>
    <row r="75" ht="12.75" customHeight="1">
      <c r="A75" s="71"/>
      <c r="B75" s="72" t="s">
        <v>3225</v>
      </c>
      <c r="C75" s="147" t="s">
        <v>3259</v>
      </c>
      <c r="D75" s="207"/>
      <c r="E75" s="39"/>
      <c r="F75" s="39"/>
      <c r="G75" s="39"/>
      <c r="H75" s="39"/>
      <c r="I75" s="39"/>
      <c r="J75" s="39"/>
      <c r="K75" s="39"/>
      <c r="L75" s="39"/>
      <c r="M75" s="39"/>
      <c r="N75" s="39"/>
      <c r="O75" s="39"/>
      <c r="P75" s="39"/>
      <c r="Q75" s="39"/>
      <c r="R75" s="39"/>
      <c r="S75" s="39"/>
      <c r="T75" s="39"/>
      <c r="U75" s="39"/>
    </row>
    <row r="76" ht="12.75" customHeight="1">
      <c r="A76" s="71"/>
      <c r="B76" s="72" t="s">
        <v>3227</v>
      </c>
      <c r="C76" s="147" t="s">
        <v>3260</v>
      </c>
      <c r="D76" s="207"/>
      <c r="E76" s="39"/>
      <c r="F76" s="39"/>
      <c r="G76" s="39"/>
      <c r="H76" s="39"/>
      <c r="I76" s="39"/>
      <c r="J76" s="39"/>
      <c r="K76" s="39"/>
      <c r="L76" s="39"/>
      <c r="M76" s="39"/>
      <c r="N76" s="39"/>
      <c r="O76" s="39"/>
      <c r="P76" s="39"/>
      <c r="Q76" s="39"/>
      <c r="R76" s="39"/>
      <c r="S76" s="39"/>
      <c r="T76" s="39"/>
      <c r="U76" s="39"/>
    </row>
    <row r="77" ht="24">
      <c r="A77" s="96" t="s">
        <v>2468</v>
      </c>
      <c r="B77" s="97" t="s">
        <v>3261</v>
      </c>
      <c r="C77" s="147" t="s">
        <v>3262</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3221</v>
      </c>
      <c r="C78" s="147" t="s">
        <v>3263</v>
      </c>
      <c r="D78" s="207"/>
      <c r="E78" s="39"/>
      <c r="F78" s="39"/>
      <c r="G78" s="39"/>
      <c r="H78" s="39"/>
      <c r="I78" s="39"/>
      <c r="J78" s="39"/>
      <c r="K78" s="39"/>
      <c r="L78" s="39"/>
      <c r="M78" s="39"/>
      <c r="N78" s="39"/>
      <c r="O78" s="39"/>
      <c r="P78" s="39"/>
      <c r="Q78" s="39"/>
      <c r="R78" s="39"/>
      <c r="S78" s="39"/>
      <c r="T78" s="39"/>
      <c r="U78" s="39"/>
    </row>
    <row r="79" ht="12.75" customHeight="1">
      <c r="A79" s="71"/>
      <c r="B79" s="72" t="s">
        <v>3223</v>
      </c>
      <c r="C79" s="147" t="s">
        <v>3264</v>
      </c>
      <c r="D79" s="207"/>
      <c r="E79" s="39"/>
      <c r="F79" s="39"/>
      <c r="G79" s="39"/>
      <c r="H79" s="39"/>
      <c r="I79" s="39"/>
      <c r="J79" s="39"/>
      <c r="K79" s="39"/>
      <c r="L79" s="39"/>
      <c r="M79" s="39"/>
      <c r="N79" s="39"/>
      <c r="O79" s="39"/>
      <c r="P79" s="39"/>
      <c r="Q79" s="39"/>
      <c r="R79" s="39"/>
      <c r="S79" s="39"/>
      <c r="T79" s="39"/>
      <c r="U79" s="39"/>
    </row>
    <row r="80" ht="12.75" customHeight="1">
      <c r="A80" s="71"/>
      <c r="B80" s="72" t="s">
        <v>3225</v>
      </c>
      <c r="C80" s="147" t="s">
        <v>3265</v>
      </c>
      <c r="D80" s="207"/>
      <c r="E80" s="39"/>
      <c r="F80" s="39"/>
      <c r="G80" s="39"/>
      <c r="H80" s="39"/>
      <c r="I80" s="39"/>
      <c r="J80" s="39"/>
      <c r="K80" s="39"/>
      <c r="L80" s="39"/>
      <c r="M80" s="39"/>
      <c r="N80" s="39"/>
      <c r="O80" s="39"/>
      <c r="P80" s="39"/>
      <c r="Q80" s="39"/>
      <c r="R80" s="39"/>
      <c r="S80" s="39"/>
      <c r="T80" s="39"/>
      <c r="U80" s="39"/>
    </row>
    <row r="81" ht="12.75" customHeight="1">
      <c r="A81" s="96"/>
      <c r="B81" s="72" t="s">
        <v>3227</v>
      </c>
      <c r="C81" s="147" t="s">
        <v>3266</v>
      </c>
      <c r="D81" s="207"/>
      <c r="E81" s="39"/>
      <c r="F81" s="39"/>
      <c r="G81" s="39"/>
      <c r="H81" s="39"/>
      <c r="I81" s="39"/>
      <c r="J81" s="39"/>
      <c r="K81" s="39"/>
      <c r="L81" s="39"/>
      <c r="M81" s="39"/>
      <c r="N81" s="39"/>
      <c r="O81" s="39"/>
      <c r="P81" s="39"/>
      <c r="Q81" s="39"/>
      <c r="R81" s="39"/>
      <c r="S81" s="39"/>
      <c r="T81" s="39"/>
      <c r="U81" s="39"/>
    </row>
    <row r="82" ht="24">
      <c r="A82" s="96" t="s">
        <v>2470</v>
      </c>
      <c r="B82" s="301" t="s">
        <v>3267</v>
      </c>
      <c r="C82" s="147" t="s">
        <v>3268</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3221</v>
      </c>
      <c r="C83" s="147" t="s">
        <v>3269</v>
      </c>
      <c r="D83" s="207"/>
      <c r="E83" s="39"/>
      <c r="F83" s="39"/>
      <c r="G83" s="39"/>
      <c r="H83" s="39"/>
      <c r="I83" s="39"/>
      <c r="J83" s="39"/>
      <c r="K83" s="39"/>
      <c r="L83" s="39"/>
      <c r="M83" s="39"/>
      <c r="N83" s="39"/>
      <c r="O83" s="39"/>
      <c r="P83" s="39"/>
      <c r="Q83" s="39"/>
      <c r="R83" s="39"/>
      <c r="S83" s="39"/>
      <c r="T83" s="39"/>
      <c r="U83" s="39"/>
    </row>
    <row r="84" ht="12.75" customHeight="1">
      <c r="A84" s="96"/>
      <c r="B84" s="72" t="s">
        <v>3223</v>
      </c>
      <c r="C84" s="147" t="s">
        <v>3270</v>
      </c>
      <c r="D84" s="207"/>
      <c r="E84" s="39"/>
      <c r="F84" s="39"/>
      <c r="G84" s="39"/>
      <c r="H84" s="39"/>
      <c r="I84" s="39"/>
      <c r="J84" s="39"/>
      <c r="K84" s="39"/>
      <c r="L84" s="39"/>
      <c r="M84" s="39"/>
      <c r="N84" s="39"/>
      <c r="O84" s="39"/>
      <c r="P84" s="39"/>
      <c r="Q84" s="39"/>
      <c r="R84" s="39"/>
      <c r="S84" s="39"/>
      <c r="T84" s="39"/>
      <c r="U84" s="39"/>
    </row>
    <row r="85" ht="12.75" customHeight="1">
      <c r="A85" s="96"/>
      <c r="B85" s="72" t="s">
        <v>3225</v>
      </c>
      <c r="C85" s="147" t="s">
        <v>3271</v>
      </c>
      <c r="D85" s="207"/>
      <c r="E85" s="39"/>
      <c r="F85" s="39"/>
      <c r="G85" s="39"/>
      <c r="H85" s="39"/>
      <c r="I85" s="39"/>
      <c r="J85" s="39"/>
      <c r="K85" s="39"/>
      <c r="L85" s="39"/>
      <c r="M85" s="39"/>
      <c r="N85" s="39"/>
      <c r="O85" s="39"/>
      <c r="P85" s="39"/>
      <c r="Q85" s="39"/>
      <c r="R85" s="39"/>
      <c r="S85" s="39"/>
      <c r="T85" s="39"/>
      <c r="U85" s="39"/>
    </row>
    <row r="86" ht="12.75" customHeight="1">
      <c r="A86" s="96"/>
      <c r="B86" s="72" t="s">
        <v>3227</v>
      </c>
      <c r="C86" s="147" t="s">
        <v>3272</v>
      </c>
      <c r="D86" s="207"/>
      <c r="E86" s="39"/>
      <c r="F86" s="39"/>
      <c r="G86" s="39"/>
      <c r="H86" s="39"/>
      <c r="I86" s="39"/>
      <c r="J86" s="39"/>
      <c r="K86" s="39"/>
      <c r="L86" s="39"/>
      <c r="M86" s="39"/>
      <c r="N86" s="39"/>
      <c r="O86" s="39"/>
      <c r="P86" s="39"/>
      <c r="Q86" s="39"/>
      <c r="R86" s="39"/>
      <c r="S86" s="39"/>
      <c r="T86" s="39"/>
      <c r="U86" s="39"/>
    </row>
    <row r="87" ht="12.75" customHeight="1">
      <c r="A87" s="96" t="s">
        <v>2472</v>
      </c>
      <c r="B87" s="163" t="s">
        <v>3273</v>
      </c>
      <c r="C87" s="147" t="s">
        <v>3274</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3221</v>
      </c>
      <c r="C88" s="147" t="s">
        <v>3275</v>
      </c>
      <c r="D88" s="207"/>
      <c r="E88" s="39"/>
      <c r="F88" s="39"/>
      <c r="G88" s="39"/>
      <c r="H88" s="39"/>
      <c r="I88" s="39"/>
      <c r="J88" s="39"/>
      <c r="K88" s="39"/>
      <c r="L88" s="39"/>
      <c r="M88" s="39"/>
      <c r="N88" s="39"/>
      <c r="O88" s="39"/>
      <c r="P88" s="39"/>
      <c r="Q88" s="39"/>
      <c r="R88" s="39"/>
      <c r="S88" s="39"/>
      <c r="T88" s="39"/>
      <c r="U88" s="39"/>
    </row>
    <row r="89" ht="12.75" customHeight="1">
      <c r="A89" s="96"/>
      <c r="B89" s="72" t="s">
        <v>3223</v>
      </c>
      <c r="C89" s="147" t="s">
        <v>3276</v>
      </c>
      <c r="D89" s="207"/>
      <c r="E89" s="39"/>
      <c r="F89" s="39"/>
      <c r="G89" s="39"/>
      <c r="H89" s="39"/>
      <c r="I89" s="39"/>
      <c r="J89" s="39"/>
      <c r="K89" s="39"/>
      <c r="L89" s="39"/>
      <c r="M89" s="39"/>
      <c r="N89" s="39"/>
      <c r="O89" s="39"/>
      <c r="P89" s="39"/>
      <c r="Q89" s="39"/>
      <c r="R89" s="39"/>
      <c r="S89" s="39"/>
      <c r="T89" s="39"/>
      <c r="U89" s="39"/>
    </row>
    <row r="90" ht="12.75" customHeight="1">
      <c r="A90" s="96"/>
      <c r="B90" s="72" t="s">
        <v>3225</v>
      </c>
      <c r="C90" s="147" t="s">
        <v>3277</v>
      </c>
      <c r="D90" s="207"/>
      <c r="E90" s="39"/>
      <c r="F90" s="39"/>
      <c r="G90" s="39"/>
      <c r="H90" s="39"/>
      <c r="I90" s="39"/>
      <c r="J90" s="39"/>
      <c r="K90" s="39"/>
      <c r="L90" s="39"/>
      <c r="M90" s="39"/>
      <c r="N90" s="39"/>
      <c r="O90" s="39"/>
      <c r="P90" s="39"/>
      <c r="Q90" s="39"/>
      <c r="R90" s="39"/>
      <c r="S90" s="39"/>
      <c r="T90" s="39"/>
      <c r="U90" s="39"/>
    </row>
    <row r="91" ht="12.75" customHeight="1">
      <c r="A91" s="96"/>
      <c r="B91" s="72" t="s">
        <v>3227</v>
      </c>
      <c r="C91" s="147" t="s">
        <v>3278</v>
      </c>
      <c r="D91" s="207"/>
      <c r="E91" s="39"/>
      <c r="F91" s="39"/>
      <c r="G91" s="39"/>
      <c r="H91" s="39"/>
      <c r="I91" s="39"/>
      <c r="J91" s="39"/>
      <c r="K91" s="39"/>
      <c r="L91" s="39"/>
      <c r="M91" s="39"/>
      <c r="N91" s="39"/>
      <c r="O91" s="39"/>
      <c r="P91" s="39"/>
      <c r="Q91" s="39"/>
      <c r="R91" s="39"/>
      <c r="S91" s="39"/>
      <c r="T91" s="39"/>
      <c r="U91" s="39"/>
    </row>
    <row r="92" ht="12.75" customHeight="1">
      <c r="A92" s="96" t="s">
        <v>2474</v>
      </c>
      <c r="B92" s="97" t="s">
        <v>3279</v>
      </c>
      <c r="C92" s="147" t="s">
        <v>3280</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3221</v>
      </c>
      <c r="C93" s="147" t="s">
        <v>3281</v>
      </c>
      <c r="D93" s="207"/>
      <c r="E93" s="39"/>
      <c r="F93" s="39"/>
      <c r="G93" s="39"/>
      <c r="H93" s="39"/>
      <c r="I93" s="39"/>
      <c r="J93" s="39"/>
      <c r="K93" s="39"/>
      <c r="L93" s="39"/>
      <c r="M93" s="39"/>
      <c r="N93" s="39"/>
      <c r="O93" s="39"/>
      <c r="P93" s="39"/>
      <c r="Q93" s="39"/>
      <c r="R93" s="39"/>
      <c r="S93" s="39"/>
      <c r="T93" s="39"/>
      <c r="U93" s="39"/>
    </row>
    <row r="94" ht="12.75" customHeight="1">
      <c r="A94" s="96"/>
      <c r="B94" s="72" t="s">
        <v>3223</v>
      </c>
      <c r="C94" s="147" t="s">
        <v>3282</v>
      </c>
      <c r="D94" s="207"/>
      <c r="E94" s="39"/>
      <c r="F94" s="39"/>
      <c r="G94" s="39"/>
      <c r="H94" s="39"/>
      <c r="I94" s="39"/>
      <c r="J94" s="39"/>
      <c r="K94" s="39"/>
      <c r="L94" s="39"/>
      <c r="M94" s="39"/>
      <c r="N94" s="39"/>
      <c r="O94" s="39"/>
      <c r="P94" s="39"/>
      <c r="Q94" s="39"/>
      <c r="R94" s="39"/>
      <c r="S94" s="39"/>
      <c r="T94" s="39"/>
      <c r="U94" s="39"/>
    </row>
    <row r="95" ht="12.75" customHeight="1">
      <c r="A95" s="71"/>
      <c r="B95" s="72" t="s">
        <v>3225</v>
      </c>
      <c r="C95" s="147" t="s">
        <v>3283</v>
      </c>
      <c r="D95" s="207"/>
      <c r="E95" s="39"/>
      <c r="F95" s="39"/>
      <c r="G95" s="39"/>
      <c r="H95" s="39"/>
      <c r="I95" s="39"/>
      <c r="J95" s="39"/>
      <c r="K95" s="39"/>
      <c r="L95" s="39"/>
      <c r="M95" s="39"/>
      <c r="N95" s="39"/>
      <c r="O95" s="39"/>
      <c r="P95" s="39"/>
      <c r="Q95" s="39"/>
      <c r="R95" s="39"/>
      <c r="S95" s="39"/>
      <c r="T95" s="39"/>
      <c r="U95" s="39"/>
    </row>
    <row r="96" ht="12.75" customHeight="1">
      <c r="A96" s="71"/>
      <c r="B96" s="72" t="s">
        <v>3227</v>
      </c>
      <c r="C96" s="147" t="s">
        <v>3284</v>
      </c>
      <c r="D96" s="207"/>
      <c r="E96" s="39"/>
      <c r="F96" s="39"/>
      <c r="G96" s="39"/>
      <c r="H96" s="39"/>
      <c r="I96" s="39"/>
      <c r="J96" s="39"/>
      <c r="K96" s="39"/>
      <c r="L96" s="39"/>
      <c r="M96" s="39"/>
      <c r="N96" s="39"/>
      <c r="O96" s="39"/>
      <c r="P96" s="39"/>
      <c r="Q96" s="39"/>
      <c r="R96" s="39"/>
      <c r="S96" s="39"/>
      <c r="T96" s="39"/>
      <c r="U96" s="39"/>
    </row>
    <row r="97" ht="36">
      <c r="A97" s="96" t="s">
        <v>3175</v>
      </c>
      <c r="B97" s="97" t="s">
        <v>3285</v>
      </c>
      <c r="C97" s="147" t="s">
        <v>3286</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3178</v>
      </c>
      <c r="C98" s="147" t="s">
        <v>3287</v>
      </c>
      <c r="D98" s="207"/>
      <c r="E98" s="39"/>
      <c r="F98" s="39"/>
      <c r="G98" s="39"/>
      <c r="H98" s="39"/>
      <c r="I98" s="39"/>
      <c r="J98" s="39"/>
      <c r="K98" s="39"/>
      <c r="L98" s="39"/>
      <c r="M98" s="39"/>
      <c r="N98" s="39"/>
      <c r="O98" s="39"/>
      <c r="P98" s="39"/>
      <c r="Q98" s="39"/>
      <c r="R98" s="39"/>
      <c r="S98" s="39"/>
      <c r="T98" s="39"/>
      <c r="U98" s="39"/>
    </row>
    <row r="99" ht="12.75" customHeight="1">
      <c r="A99" s="71" t="s">
        <v>3180</v>
      </c>
      <c r="B99" s="72" t="s">
        <v>2497</v>
      </c>
      <c r="C99" s="147" t="s">
        <v>3288</v>
      </c>
      <c r="D99" s="207"/>
      <c r="E99" s="39"/>
      <c r="F99" s="39"/>
      <c r="G99" s="39"/>
      <c r="H99" s="39"/>
      <c r="I99" s="39"/>
      <c r="J99" s="39"/>
      <c r="K99" s="39"/>
      <c r="L99" s="39"/>
      <c r="M99" s="39"/>
      <c r="N99" s="39"/>
      <c r="O99" s="39"/>
      <c r="P99" s="39"/>
      <c r="Q99" s="39"/>
      <c r="R99" s="39"/>
      <c r="S99" s="39"/>
      <c r="T99" s="39"/>
      <c r="U99" s="39"/>
    </row>
    <row r="100" ht="12.75" customHeight="1">
      <c r="A100" s="71" t="s">
        <v>3182</v>
      </c>
      <c r="B100" s="72" t="s">
        <v>2501</v>
      </c>
      <c r="C100" s="147" t="s">
        <v>3289</v>
      </c>
      <c r="D100" s="207"/>
      <c r="E100" s="39"/>
      <c r="F100" s="39"/>
      <c r="G100" s="39"/>
      <c r="H100" s="39"/>
      <c r="I100" s="39"/>
      <c r="J100" s="39"/>
      <c r="K100" s="39"/>
      <c r="L100" s="39"/>
      <c r="M100" s="39"/>
      <c r="N100" s="39"/>
      <c r="O100" s="39"/>
      <c r="P100" s="39"/>
      <c r="Q100" s="39"/>
      <c r="R100" s="39"/>
      <c r="S100" s="39"/>
      <c r="T100" s="39"/>
      <c r="U100" s="39"/>
    </row>
    <row r="101" ht="24">
      <c r="A101" s="71" t="s">
        <v>3211</v>
      </c>
      <c r="B101" s="72" t="s">
        <v>3185</v>
      </c>
      <c r="C101" s="147" t="s">
        <v>3290</v>
      </c>
      <c r="D101" s="207"/>
      <c r="E101" s="39"/>
      <c r="F101" s="39"/>
      <c r="G101" s="39"/>
      <c r="H101" s="39"/>
      <c r="I101" s="39"/>
      <c r="J101" s="39"/>
      <c r="K101" s="39"/>
      <c r="L101" s="39"/>
      <c r="M101" s="39"/>
      <c r="N101" s="39"/>
      <c r="O101" s="39"/>
      <c r="P101" s="39"/>
      <c r="Q101" s="39"/>
      <c r="R101" s="39"/>
      <c r="S101" s="39"/>
      <c r="T101" s="39"/>
      <c r="U101" s="39"/>
    </row>
    <row r="102" ht="24">
      <c r="A102" s="71" t="s">
        <v>3187</v>
      </c>
      <c r="B102" s="72" t="s">
        <v>3188</v>
      </c>
      <c r="C102" s="147" t="s">
        <v>3291</v>
      </c>
      <c r="D102" s="207"/>
      <c r="E102" s="39"/>
      <c r="F102" s="39"/>
      <c r="G102" s="39"/>
      <c r="H102" s="39"/>
      <c r="I102" s="39"/>
      <c r="J102" s="39"/>
      <c r="K102" s="39"/>
      <c r="L102" s="39"/>
      <c r="M102" s="39"/>
      <c r="N102" s="39"/>
      <c r="O102" s="39"/>
      <c r="P102" s="39"/>
      <c r="Q102" s="39"/>
      <c r="R102" s="39"/>
      <c r="S102" s="39"/>
      <c r="T102" s="39"/>
      <c r="U102" s="39"/>
    </row>
    <row r="103" ht="16.5" customHeight="1">
      <c r="A103" s="299" t="s">
        <v>2568</v>
      </c>
      <c r="B103" s="300" t="s">
        <v>3190</v>
      </c>
      <c r="C103" s="300" t="s">
        <v>3292</v>
      </c>
      <c r="D103" s="291"/>
      <c r="E103" s="240"/>
      <c r="F103" s="39"/>
      <c r="G103" s="39"/>
      <c r="H103" s="39"/>
      <c r="I103" s="39"/>
      <c r="J103" s="39"/>
      <c r="K103" s="39"/>
      <c r="L103" s="39"/>
      <c r="M103" s="39"/>
      <c r="N103" s="39"/>
      <c r="O103" s="39"/>
      <c r="P103" s="39"/>
      <c r="Q103" s="39"/>
      <c r="R103" s="39"/>
      <c r="S103" s="39"/>
      <c r="T103" s="39"/>
      <c r="U103" s="39"/>
    </row>
    <row r="104" ht="24">
      <c r="A104" s="96"/>
      <c r="B104" s="142" t="s">
        <v>3293</v>
      </c>
      <c r="C104" s="147" t="s">
        <v>3294</v>
      </c>
      <c r="D104" s="42">
        <f>SUM(D105:D109)</f>
        <v>0</v>
      </c>
      <c r="E104" s="240"/>
      <c r="F104" s="39"/>
      <c r="G104" s="39"/>
      <c r="H104" s="39"/>
      <c r="I104" s="39"/>
      <c r="J104" s="39"/>
      <c r="K104" s="39"/>
      <c r="L104" s="39"/>
      <c r="M104" s="39"/>
      <c r="N104" s="39"/>
      <c r="O104" s="39"/>
      <c r="P104" s="39"/>
      <c r="Q104" s="39"/>
      <c r="R104" s="39"/>
      <c r="S104" s="39"/>
      <c r="T104" s="39"/>
      <c r="U104" s="39"/>
    </row>
    <row r="105" ht="12.75" customHeight="1">
      <c r="A105" s="71"/>
      <c r="B105" s="72" t="s">
        <v>3160</v>
      </c>
      <c r="C105" s="147" t="s">
        <v>3295</v>
      </c>
      <c r="D105" s="207"/>
      <c r="E105" s="39"/>
      <c r="F105" s="39"/>
      <c r="G105" s="39"/>
      <c r="H105" s="39"/>
      <c r="I105" s="39"/>
      <c r="J105" s="39"/>
      <c r="K105" s="39"/>
      <c r="L105" s="39"/>
      <c r="M105" s="39"/>
      <c r="N105" s="39"/>
      <c r="O105" s="39"/>
      <c r="P105" s="39"/>
      <c r="Q105" s="39"/>
      <c r="R105" s="39"/>
      <c r="S105" s="39"/>
      <c r="T105" s="39"/>
      <c r="U105" s="39"/>
    </row>
    <row r="106" ht="12.75" customHeight="1">
      <c r="A106" s="71" t="s">
        <v>2436</v>
      </c>
      <c r="B106" s="72" t="s">
        <v>3140</v>
      </c>
      <c r="C106" s="147" t="s">
        <v>3296</v>
      </c>
      <c r="D106" s="207"/>
      <c r="E106" s="39"/>
      <c r="F106" s="39"/>
      <c r="G106" s="39"/>
      <c r="H106" s="39"/>
      <c r="I106" s="39"/>
      <c r="J106" s="39"/>
      <c r="K106" s="39"/>
      <c r="L106" s="39"/>
      <c r="M106" s="39"/>
      <c r="N106" s="39"/>
      <c r="O106" s="39"/>
      <c r="P106" s="39"/>
      <c r="Q106" s="39"/>
      <c r="R106" s="39"/>
      <c r="S106" s="39"/>
      <c r="T106" s="39"/>
      <c r="U106" s="39"/>
    </row>
    <row r="107" ht="12.75" customHeight="1">
      <c r="A107" s="71" t="s">
        <v>2474</v>
      </c>
      <c r="B107" s="72" t="s">
        <v>3142</v>
      </c>
      <c r="C107" s="147" t="s">
        <v>3297</v>
      </c>
      <c r="D107" s="207"/>
      <c r="E107" s="39"/>
      <c r="F107" s="39"/>
      <c r="G107" s="39"/>
      <c r="H107" s="39"/>
      <c r="I107" s="39"/>
      <c r="J107" s="39"/>
      <c r="K107" s="39"/>
      <c r="L107" s="39"/>
      <c r="M107" s="39"/>
      <c r="N107" s="39"/>
      <c r="O107" s="39"/>
      <c r="P107" s="39"/>
      <c r="Q107" s="39"/>
      <c r="R107" s="39"/>
      <c r="S107" s="39"/>
      <c r="T107" s="39"/>
      <c r="U107" s="39"/>
    </row>
    <row r="108" ht="12.75" customHeight="1">
      <c r="A108" s="71" t="s">
        <v>3175</v>
      </c>
      <c r="B108" s="72" t="s">
        <v>3298</v>
      </c>
      <c r="C108" s="147" t="s">
        <v>3299</v>
      </c>
      <c r="D108" s="207"/>
      <c r="E108" s="39"/>
      <c r="F108" s="39"/>
      <c r="G108" s="39"/>
      <c r="H108" s="39"/>
      <c r="I108" s="39"/>
      <c r="J108" s="39"/>
      <c r="K108" s="39"/>
      <c r="L108" s="39"/>
      <c r="M108" s="39"/>
      <c r="N108" s="39"/>
      <c r="O108" s="39"/>
      <c r="P108" s="39"/>
      <c r="Q108" s="39"/>
      <c r="R108" s="39"/>
      <c r="S108" s="39"/>
      <c r="T108" s="39"/>
      <c r="U108" s="39"/>
    </row>
    <row r="109" ht="12.75" customHeight="1">
      <c r="A109" s="81" t="s">
        <v>2568</v>
      </c>
      <c r="B109" s="82" t="s">
        <v>3190</v>
      </c>
      <c r="C109" s="298" t="s">
        <v>3300</v>
      </c>
      <c r="D109" s="292"/>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1" width="14.42578125" customWidth="1" style="49"/>
    <col min="22" max="16384" width="14.42578125" customWidth="1" style="49"/>
  </cols>
  <sheetData>
    <row r="1" hidden="1" ht="12.75" customHeight="1">
      <c r="A1" s="391" t="s">
        <v>3154</v>
      </c>
      <c r="B1" s="389"/>
      <c r="C1" s="389"/>
      <c r="D1" s="389"/>
      <c r="E1" s="59" t="s">
        <v>3301</v>
      </c>
      <c r="F1" s="59"/>
      <c r="G1" s="59"/>
      <c r="H1" s="59"/>
      <c r="I1" s="59"/>
      <c r="J1" s="59"/>
      <c r="K1" s="59"/>
      <c r="L1" s="59"/>
      <c r="M1" s="59"/>
      <c r="N1" s="59"/>
      <c r="O1" s="59"/>
      <c r="P1" s="59"/>
    </row>
    <row r="2" ht="37.5" customHeight="1">
      <c r="A2" s="391" t="s">
        <v>3302</v>
      </c>
      <c r="B2" s="389"/>
      <c r="C2" s="389"/>
      <c r="D2" s="389"/>
      <c r="E2" s="58" t="s">
        <v>3302</v>
      </c>
      <c r="F2" s="58" t="s">
        <v>3303</v>
      </c>
      <c r="G2" s="58" t="s">
        <v>3304</v>
      </c>
      <c r="H2" s="58" t="s">
        <v>3304</v>
      </c>
      <c r="I2" s="58" t="s">
        <v>3305</v>
      </c>
      <c r="J2" s="58" t="s">
        <v>1976</v>
      </c>
      <c r="K2" s="58" t="s">
        <v>3306</v>
      </c>
      <c r="L2" s="58" t="s">
        <v>1981</v>
      </c>
      <c r="M2" s="58" t="s">
        <v>3307</v>
      </c>
      <c r="N2" s="58" t="s">
        <v>3308</v>
      </c>
      <c r="O2" s="58" t="s">
        <v>3309</v>
      </c>
      <c r="Q2" s="309"/>
    </row>
    <row r="3" ht="29.25" customHeight="1">
      <c r="A3" s="105" t="s">
        <v>3310</v>
      </c>
      <c r="B3" s="106" t="s">
        <v>3311</v>
      </c>
      <c r="C3" s="107" t="s">
        <v>3312</v>
      </c>
      <c r="D3" s="103"/>
      <c r="E3" s="104">
        <f>E4+E14+E23+E298+E342+E345+E347</f>
        <v>0</v>
      </c>
      <c r="F3" s="104">
        <f>F4+F14+F23+F298+F342+F345+F347</f>
        <v>0</v>
      </c>
      <c r="G3" s="104">
        <f>IF(RefStr!C13&lt;&gt;"",INT(VALUE(MID(RefStr!C13,1,4))),0)</f>
        <v>0</v>
      </c>
      <c r="H3" s="108">
        <f>IF(RefStr!C13&lt;&gt;"",INT(VALUE(MID(RefStr!C13,6,2))),0)</f>
        <v>0</v>
      </c>
      <c r="I3" s="109">
        <f>RefStr!C10*1</f>
        <v>0</v>
      </c>
      <c r="J3" s="110" t="str">
        <f>RefStr!H7</f>
        <v>NE</v>
      </c>
      <c r="K3" s="108" t="str">
        <f>RefStr!H9</f>
        <v>NE</v>
      </c>
      <c r="L3" s="108" t="str">
        <f>RefStr!H10</f>
        <v>NE</v>
      </c>
      <c r="M3" s="108" t="str">
        <f>RefStr!H8</f>
        <v>NE</v>
      </c>
      <c r="N3" s="108" t="str">
        <f>RefStr!H11</f>
        <v>NE</v>
      </c>
      <c r="O3" s="111">
        <f>RefStr!C6</f>
        <v>0</v>
      </c>
      <c r="P3" s="59"/>
    </row>
    <row r="4" ht="19.5" customHeight="1">
      <c r="A4" s="395" t="s">
        <v>3313</v>
      </c>
      <c r="B4" s="396"/>
      <c r="C4" s="397"/>
      <c r="D4" s="103"/>
      <c r="E4" s="59">
        <f>SUM(E5:E13)</f>
        <v>0</v>
      </c>
      <c r="F4" s="59">
        <f>SUM(F5:F13)</f>
        <v>0</v>
      </c>
      <c r="G4" s="59"/>
      <c r="H4" s="59"/>
      <c r="I4" s="112" t="s">
        <v>3314</v>
      </c>
      <c r="J4" s="112" t="s">
        <v>3315</v>
      </c>
      <c r="K4" s="112" t="s">
        <v>3316</v>
      </c>
      <c r="L4" s="59"/>
      <c r="M4" s="59"/>
      <c r="N4" s="59"/>
      <c r="O4" s="59"/>
      <c r="P4" s="59"/>
    </row>
    <row r="5" ht="63.75" customHeight="1">
      <c r="A5" s="113">
        <v>1</v>
      </c>
      <c r="B5" s="114" t="str">
        <f ref="B5:B13" t="shared" si="0">IF(E5=1,"Pogreška",IF(F5=1,"Provjera","O.K."))</f>
        <v>O.K.</v>
      </c>
      <c r="C5" s="254" t="s">
        <v>3317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3318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3319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3320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3321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3322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3323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3324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3325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8" t="s">
        <v>3326</v>
      </c>
      <c r="B14" s="393"/>
      <c r="C14" s="394"/>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3327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3328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3329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3330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3331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3332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3333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3334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2" t="s">
        <v>3335</v>
      </c>
      <c r="B23" s="393"/>
      <c r="C23" s="394"/>
      <c r="D23" s="103"/>
      <c r="E23" s="59">
        <f>SUM(E24:E297)</f>
        <v>0</v>
      </c>
      <c r="F23" s="59">
        <f>SUM(F24:F297)</f>
        <v>0</v>
      </c>
      <c r="G23" s="59"/>
      <c r="H23" s="59"/>
      <c r="I23" s="59"/>
      <c r="J23" s="59"/>
      <c r="K23" s="59"/>
      <c r="L23" s="59"/>
      <c r="M23" s="59"/>
      <c r="N23" s="59"/>
      <c r="O23" s="59"/>
      <c r="P23" s="59"/>
    </row>
    <row r="24" ht="22.5">
      <c r="A24" s="113">
        <v>1</v>
      </c>
      <c r="B24" s="114" t="str">
        <f>IF(E24=1,"Pogreška",IF(F24=1,"Provjera","O.K."))</f>
        <v>O.K.</v>
      </c>
      <c r="C24" s="144" t="s">
        <v>3336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3337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3338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3339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3340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3341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3342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3343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3344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3345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3346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3347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3348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3349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3350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3351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3352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3353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3354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3355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3356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3357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3358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3359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3360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3361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3362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3363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3364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3365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3366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3367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3368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3369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3370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3371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3372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3373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3374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3375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3376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3377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3378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3379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3380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3381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3382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3383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3384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3385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3386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3387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3388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3389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3390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3391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3392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3393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3394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3395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3396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3397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3398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3399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3400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3401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3402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3403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3404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3405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3406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3407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3408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3409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3410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3411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3412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3413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3414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3415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3416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3417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3418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3419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3420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3421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3422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3423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3424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3425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3426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3427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3428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3429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3430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3431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3432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3433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3434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3435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3436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3437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3438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3439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3440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3441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3442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3443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3444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3445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3446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3447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3448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3449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3450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3451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3452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3453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3454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3455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3456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3457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3458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3459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3460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3461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3462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3463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3464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3465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3466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3467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3468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3469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3470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3471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3472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3473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3474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3475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3476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3477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3478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3479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3480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3481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3482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3483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3484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3485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3486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3487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3488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3489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3490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3491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3492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3493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3494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3495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3496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3497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3498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3499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3500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3501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3502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3503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3504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3505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3506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3507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3508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3509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3510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3511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3512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3513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3514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3515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3516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3517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3518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3519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3520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3521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3522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3523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3524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3525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3526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3527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3528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3529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3530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3531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3532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3533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3534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3535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3536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3537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3538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3539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3540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3541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3542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3543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3544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3545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3546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3547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3548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3549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3550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3551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O.K.</v>
      </c>
      <c r="C240" s="99" t="s">
        <v>3552</v>
      </c>
      <c r="D240" s="103"/>
      <c r="E240" s="59">
        <f t="shared" si="17"/>
        <v>0</v>
      </c>
      <c r="F240" s="59">
        <f t="shared" si="18"/>
        <v>0</v>
      </c>
      <c r="G240" s="59"/>
      <c r="H240" s="59"/>
      <c r="I240" s="59"/>
      <c r="J240" s="59"/>
      <c r="K240" s="59"/>
      <c r="L240" s="59">
        <f>IF(AND('PR-RAS'!D187&gt;0,'PR-RAS'!D740=0),1,0)</f>
        <v>0</v>
      </c>
      <c r="M240" s="59">
        <f>IF(AND('PR-RAS'!E187&gt;0,'PR-RAS'!E740=0),1,0)</f>
        <v>0</v>
      </c>
      <c r="N240" s="59"/>
      <c r="O240" s="59"/>
      <c r="P240" s="59"/>
    </row>
    <row r="241" ht="30" customHeight="1">
      <c r="A241" s="113">
        <v>184</v>
      </c>
      <c r="B241" s="114" t="str">
        <f t="shared" si="16"/>
        <v>O.K.</v>
      </c>
      <c r="C241" s="99" t="s">
        <v>3553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3554</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O.K.</v>
      </c>
      <c r="C243" s="99" t="s">
        <v>3555</v>
      </c>
      <c r="D243" s="103"/>
      <c r="E243" s="59">
        <f>MAX(G243:K243)</f>
        <v>0</v>
      </c>
      <c r="F243" s="59">
        <f>MAX(L243:O243)</f>
        <v>0</v>
      </c>
      <c r="G243" s="59"/>
      <c r="H243" s="59"/>
      <c r="I243" s="59"/>
      <c r="J243" s="59"/>
      <c r="K243" s="59"/>
      <c r="L243" s="59">
        <f>IF(AND('PR-RAS'!D198&gt;0,'PR-RAS'!D743=0),1,0)</f>
        <v>0</v>
      </c>
      <c r="M243" s="59">
        <f>IF(AND('PR-RAS'!E198&gt;0,'PR-RAS'!E743=0),1,0)</f>
        <v>0</v>
      </c>
      <c r="N243" s="59"/>
      <c r="O243" s="59"/>
      <c r="P243" s="59"/>
    </row>
    <row r="244" ht="30" customHeight="1">
      <c r="A244" s="113">
        <v>276</v>
      </c>
      <c r="B244" s="114" t="str">
        <f t="shared" si="16"/>
        <v>O.K.</v>
      </c>
      <c r="C244" s="99" t="s">
        <v>3556</v>
      </c>
      <c r="D244" s="103"/>
      <c r="E244" s="59">
        <f>MAX(G244:K244)</f>
        <v>0</v>
      </c>
      <c r="F244" s="59">
        <f>MAX(L244:O244)</f>
        <v>0</v>
      </c>
      <c r="G244" s="59"/>
      <c r="H244" s="59"/>
      <c r="I244" s="59"/>
      <c r="J244" s="59"/>
      <c r="K244" s="59"/>
      <c r="L244" s="59">
        <f>IF(AND('PR-RAS'!D199&gt;0,'PR-RAS'!D744=0),1,0)</f>
        <v>0</v>
      </c>
      <c r="M244" s="59">
        <f>IF(AND('PR-RAS'!E199&gt;0,'PR-RAS'!E744=0),1,0)</f>
        <v>0</v>
      </c>
      <c r="N244" s="59"/>
      <c r="O244" s="59"/>
      <c r="P244" s="59"/>
    </row>
    <row r="245" ht="43.5" customHeight="1">
      <c r="A245" s="113">
        <v>186</v>
      </c>
      <c r="B245" s="114" t="str">
        <f t="shared" si="16"/>
        <v>O.K.</v>
      </c>
      <c r="C245" s="99" t="s">
        <v>3557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3558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3559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3560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3561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3562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3563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3564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3565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3566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3567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3568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3569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3570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3571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3572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3573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3574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3575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3576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3577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3578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3579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3580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3581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3582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3583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3584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3585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3586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3587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3588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3589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3590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3591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3592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3593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3594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3595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3596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3597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3598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3599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3600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3601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3602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3603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3604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3605</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3606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3607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3608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3609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2" t="s">
        <v>1979</v>
      </c>
      <c r="B298" s="393"/>
      <c r="C298" s="394"/>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3610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3611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3612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3613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3614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3615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3616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3617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3618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3619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3620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3621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3622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3623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3624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3625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3626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3627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3628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3629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3630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3631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3632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3633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3634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3635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3636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3637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3638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3639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3640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3641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3642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3643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3644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3645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3646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3647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3648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3649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3650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3651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3652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2" t="s">
        <v>1982</v>
      </c>
      <c r="B342" s="393"/>
      <c r="C342" s="394"/>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3609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3653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2" t="s">
        <v>1981</v>
      </c>
      <c r="B345" s="393"/>
      <c r="C345" s="394"/>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3609</v>
      </c>
      <c r="D346" s="103"/>
      <c r="E346" s="59">
        <f>MAX(G346:K346)</f>
        <v>0</v>
      </c>
      <c r="F346" s="59">
        <f>MAX(L346:O346)</f>
        <v>0</v>
      </c>
      <c r="G346" s="59">
        <f>IF(MIN('P-VRIO'!D5:E48)&lt;-0.001,1,0)</f>
        <v>0</v>
      </c>
      <c r="H346" s="59"/>
      <c r="I346" s="59"/>
      <c r="J346" s="59"/>
      <c r="K346" s="59"/>
      <c r="L346" s="59"/>
      <c r="M346" s="59"/>
      <c r="N346" s="59"/>
      <c r="O346" s="59"/>
      <c r="P346" s="59"/>
    </row>
    <row r="347" ht="19.5" customHeight="1">
      <c r="A347" s="392" t="s">
        <v>3654</v>
      </c>
      <c r="B347" s="393"/>
      <c r="C347" s="394"/>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3609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3655</v>
      </c>
    </row>
    <row r="1480" ht="15.75" customHeight="1"/>
    <row r="1481" ht="15" customHeight="1">
      <c r="K1481" s="48">
        <f>IF(ABS(OBVEZE!D44-OBVEZE!D45-OBVEZE!D104)&gt;0,1,0)</f>
        <v>0</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2025-11-26T12:43:51Z</cp:lastPrinted>
  <dcterms:created xsi:type="dcterms:W3CDTF">2022-04-01T05:14:30Z</dcterms:created>
  <dcterms:modified xsi:type="dcterms:W3CDTF">2025-12-23T08:13:43Z</dcterms:modified>
</cp:coreProperties>
</file>